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65371" windowWidth="15480" windowHeight="6855" activeTab="0"/>
  </bookViews>
  <sheets>
    <sheet name="ALS 2007" sheetId="1" r:id="rId1"/>
  </sheets>
  <definedNames>
    <definedName name="_xlnm.Print_Titles" localSheetId="0">'ALS 2007'!$A:$A,'ALS 2007'!$1:$5</definedName>
  </definedNames>
  <calcPr fullCalcOnLoad="1"/>
</workbook>
</file>

<file path=xl/sharedStrings.xml><?xml version="1.0" encoding="utf-8"?>
<sst xmlns="http://schemas.openxmlformats.org/spreadsheetml/2006/main" count="687" uniqueCount="207">
  <si>
    <t>Outlets</t>
  </si>
  <si>
    <t>Information Resources</t>
  </si>
  <si>
    <t>Print Materials</t>
  </si>
  <si>
    <t>Electronic Books</t>
  </si>
  <si>
    <t>Microform</t>
  </si>
  <si>
    <t>Serial Subscriptions</t>
  </si>
  <si>
    <t>Document Delivery/Interlibrary Loans</t>
  </si>
  <si>
    <t>Circulation</t>
  </si>
  <si>
    <t>Information Services</t>
  </si>
  <si>
    <t>Library Services, Typical Week</t>
  </si>
  <si>
    <t>Electronic Services</t>
  </si>
  <si>
    <t>Total FTE</t>
  </si>
  <si>
    <t>FTE</t>
  </si>
  <si>
    <t>All Other</t>
  </si>
  <si>
    <t>Per 1,000 Students</t>
  </si>
  <si>
    <t>Salaries &amp; Wages</t>
  </si>
  <si>
    <t>Salaries &amp; Wages Totals</t>
  </si>
  <si>
    <t>Current Serials</t>
  </si>
  <si>
    <t>Computer</t>
  </si>
  <si>
    <t>Employee</t>
  </si>
  <si>
    <t>Serials</t>
  </si>
  <si>
    <t>Total</t>
  </si>
  <si>
    <t>Volumes</t>
  </si>
  <si>
    <t>Paper/</t>
  </si>
  <si>
    <t>Provided</t>
  </si>
  <si>
    <t>Received</t>
  </si>
  <si>
    <t>Borrowed</t>
  </si>
  <si>
    <t>Net</t>
  </si>
  <si>
    <t>to Groups</t>
  </si>
  <si>
    <t>Electronic</t>
  </si>
  <si>
    <t>Student</t>
  </si>
  <si>
    <t>Branch</t>
  </si>
  <si>
    <t>Libra-</t>
  </si>
  <si>
    <t>Prof'l</t>
  </si>
  <si>
    <t>Paid</t>
  </si>
  <si>
    <t>Librarians &amp;</t>
  </si>
  <si>
    <t>Other</t>
  </si>
  <si>
    <t>Sub-</t>
  </si>
  <si>
    <t>As Percent</t>
  </si>
  <si>
    <t>Per FTE</t>
  </si>
  <si>
    <t>Document</t>
  </si>
  <si>
    <t>Hardware/</t>
  </si>
  <si>
    <t>Bibliographic</t>
  </si>
  <si>
    <t>Operating</t>
  </si>
  <si>
    <t>Fringe</t>
  </si>
  <si>
    <t>Expenditures</t>
  </si>
  <si>
    <t>Units</t>
  </si>
  <si>
    <t>Non-</t>
  </si>
  <si>
    <t>per FTE</t>
  </si>
  <si>
    <t>Lending</t>
  </si>
  <si>
    <t>General</t>
  </si>
  <si>
    <t xml:space="preserve">Reserve </t>
  </si>
  <si>
    <t>Number of</t>
  </si>
  <si>
    <t>Hours</t>
  </si>
  <si>
    <t>Gate</t>
  </si>
  <si>
    <t>Reference</t>
  </si>
  <si>
    <t>Documents</t>
  </si>
  <si>
    <t>E-mail or</t>
  </si>
  <si>
    <t>ADA</t>
  </si>
  <si>
    <t xml:space="preserve">Theses and </t>
  </si>
  <si>
    <t>Library</t>
  </si>
  <si>
    <t>UnitID</t>
  </si>
  <si>
    <t>Enrollment</t>
  </si>
  <si>
    <t>Libraries</t>
  </si>
  <si>
    <t>rians</t>
  </si>
  <si>
    <t>Staff</t>
  </si>
  <si>
    <t>Librarians</t>
  </si>
  <si>
    <t>Professionals</t>
  </si>
  <si>
    <t>Assistants</t>
  </si>
  <si>
    <t>of Total Exp.</t>
  </si>
  <si>
    <t>Delivery</t>
  </si>
  <si>
    <t>Preservation</t>
  </si>
  <si>
    <t>Materials</t>
  </si>
  <si>
    <t>of Total</t>
  </si>
  <si>
    <t>Software</t>
  </si>
  <si>
    <t>Utilities</t>
  </si>
  <si>
    <t>Costs</t>
  </si>
  <si>
    <t>Benefits</t>
  </si>
  <si>
    <t>Per FTE Student</t>
  </si>
  <si>
    <t>Added</t>
  </si>
  <si>
    <t>Held</t>
  </si>
  <si>
    <t>Returnable</t>
  </si>
  <si>
    <t>returnable</t>
  </si>
  <si>
    <t>Rate</t>
  </si>
  <si>
    <t>Presentations</t>
  </si>
  <si>
    <t>Attendance</t>
  </si>
  <si>
    <t>Open</t>
  </si>
  <si>
    <t>Count</t>
  </si>
  <si>
    <t>Transactions</t>
  </si>
  <si>
    <t>Digitized</t>
  </si>
  <si>
    <t>Web Reference</t>
  </si>
  <si>
    <t>Technology</t>
  </si>
  <si>
    <t>Dissertations</t>
  </si>
  <si>
    <t>N</t>
  </si>
  <si>
    <t>Y</t>
  </si>
  <si>
    <t xml:space="preserve">UNIVERSITY OF COLORADO AT COLORADO SPRINGS        </t>
  </si>
  <si>
    <t xml:space="preserve">UNIVERSITY OF COLORADO AT BOULDER                 </t>
  </si>
  <si>
    <t xml:space="preserve">COLORADO SCHOOL OF MINES                          </t>
  </si>
  <si>
    <t xml:space="preserve">COLORADO STATE UNIVERSITY                         </t>
  </si>
  <si>
    <t xml:space="preserve">COLORADO TECHNICAL UNIVERSITY                     </t>
  </si>
  <si>
    <t xml:space="preserve">COMMUNITY COLLEGE OF AURORA                       </t>
  </si>
  <si>
    <t xml:space="preserve">DENVER AUTOMOTIVE AND DIESEL COLLEGE              </t>
  </si>
  <si>
    <t xml:space="preserve">DENVER SEMINARY                                   </t>
  </si>
  <si>
    <t xml:space="preserve">UNIVERSITY OF DENVER                              </t>
  </si>
  <si>
    <t xml:space="preserve">FORT LEWIS COLLEGE                                </t>
  </si>
  <si>
    <t xml:space="preserve">FRONT RANGE COMMUNITY COLLEGE                     </t>
  </si>
  <si>
    <t xml:space="preserve">ILIFF SCHOOL OF THEOLOGY                          </t>
  </si>
  <si>
    <t xml:space="preserve">LAMAR COMMUNITY COLLEGE                           </t>
  </si>
  <si>
    <t xml:space="preserve">MESA STATE COLLEGE                                </t>
  </si>
  <si>
    <t xml:space="preserve">MORGAN COMMUNITY COLLEGE                          </t>
  </si>
  <si>
    <t xml:space="preserve">NAROPA UNIVERSITY                                 </t>
  </si>
  <si>
    <t xml:space="preserve">NAZARENE BIBLE COLLEGE                            </t>
  </si>
  <si>
    <t xml:space="preserve">NORTHEASTERN JUNIOR COLLEGE                       </t>
  </si>
  <si>
    <t xml:space="preserve">UNIVERSITY OF NORTHERN COLORADO                   </t>
  </si>
  <si>
    <t xml:space="preserve">PIKES PEAK COMMUNITY COLLEGE                      </t>
  </si>
  <si>
    <t xml:space="preserve">INTELLITEC MEDICAL INSTITUTE                      </t>
  </si>
  <si>
    <t xml:space="preserve">PUEBLO COMMUNITY COLLEGE                          </t>
  </si>
  <si>
    <t xml:space="preserve">RED ROCKS COMMUNITY COLLEGE                       </t>
  </si>
  <si>
    <t xml:space="preserve">COLORADO STATE UNIVERSITY-PUEBLO                  </t>
  </si>
  <si>
    <t xml:space="preserve">TRINIDAD STATE JUNIOR COLLEGE                     </t>
  </si>
  <si>
    <t xml:space="preserve">UNITED STATES AIR FORCE ACADEMY                   </t>
  </si>
  <si>
    <t xml:space="preserve">WESTERN STATE COLLEGE OF COLORADO                 </t>
  </si>
  <si>
    <t xml:space="preserve">ITT TECHNICAL INSTITUTE                           </t>
  </si>
  <si>
    <t xml:space="preserve">PLATT COLLEGE                                     </t>
  </si>
  <si>
    <t xml:space="preserve">PARKS COLLEGE-AURORA                              </t>
  </si>
  <si>
    <t xml:space="preserve">TEIKYO LORETTO HEIGHTS UNIVERSITY                 </t>
  </si>
  <si>
    <t xml:space="preserve">REMINGTON COLLEGE-COLORADO SPRINGS CAMPUS         </t>
  </si>
  <si>
    <t xml:space="preserve">JOHNSON &amp; WALES UNIVERSITY-DENVER                 </t>
  </si>
  <si>
    <t>Information Resources (cont.)</t>
  </si>
  <si>
    <t>Information Resources Totals</t>
  </si>
  <si>
    <t>Information Resources Totals (cont.)</t>
  </si>
  <si>
    <t xml:space="preserve">UNIVERSITY OF COLORADO AT DENVER (Auraria Library)                 </t>
  </si>
  <si>
    <t xml:space="preserve">&amp; Prof'l </t>
  </si>
  <si>
    <t>Commercial</t>
  </si>
  <si>
    <t>Service</t>
  </si>
  <si>
    <t xml:space="preserve">INTELLITEC COLLEGE - COLORADO SPRINGS                 </t>
  </si>
  <si>
    <t>JONES INTERNATIONAL UNIVERSITY</t>
  </si>
  <si>
    <t>NATIONAL AMERICAN UNIVERSITY - COLORADO SPRINGS</t>
  </si>
  <si>
    <t>NATIONAL AMERICAN UNIVERSITY - DENVER</t>
  </si>
  <si>
    <t>SOUTHWEST ACUPUNCTURE COLLEGE - BOULDER</t>
  </si>
  <si>
    <t>AudioVisual</t>
  </si>
  <si>
    <t>One Time Purchase Books/Serial Backfiles</t>
  </si>
  <si>
    <t>Ongoing</t>
  </si>
  <si>
    <t>AV Materials</t>
  </si>
  <si>
    <t>Electronic/Aggregate</t>
  </si>
  <si>
    <t xml:space="preserve">Electronic/ </t>
  </si>
  <si>
    <t>Aggregate</t>
  </si>
  <si>
    <t>Information Literacy</t>
  </si>
  <si>
    <t>Defintion of</t>
  </si>
  <si>
    <t>Info. Lit.</t>
  </si>
  <si>
    <t>Info. Lit. in</t>
  </si>
  <si>
    <t>Mission</t>
  </si>
  <si>
    <t>Plan</t>
  </si>
  <si>
    <t>Campus Wide</t>
  </si>
  <si>
    <t>Committee</t>
  </si>
  <si>
    <t>Recognition</t>
  </si>
  <si>
    <t xml:space="preserve">WESTWOOD COLLEGE OF TECHNOLOGY - DENVER SOUTH     </t>
  </si>
  <si>
    <t>Not Participating:</t>
  </si>
  <si>
    <r>
      <t>INSTITUTION NAME</t>
    </r>
    <r>
      <rPr>
        <b/>
        <sz val="8.75"/>
        <rFont val="Arial"/>
        <family val="0"/>
      </rPr>
      <t>*</t>
    </r>
  </si>
  <si>
    <t>Academic Library Survey (ALS)</t>
  </si>
  <si>
    <t>*Includes institutions that completed the 2006 Academic Library Survey conducted by NCES &lt;http://nces.ed.gov/index.asp&gt;.</t>
  </si>
  <si>
    <t>PUBLIC UNIVERSITIES</t>
  </si>
  <si>
    <t>PUBLIC COLLEGES</t>
  </si>
  <si>
    <t>COMMUNITY COLLEGES</t>
  </si>
  <si>
    <t>PRIVATE NON-PROFIT</t>
  </si>
  <si>
    <t>PRIVATE FOR-PROFIT</t>
  </si>
  <si>
    <t>PRIVATE SEMINARIES</t>
  </si>
  <si>
    <t>TOTAL</t>
  </si>
  <si>
    <t>AVERAGE</t>
  </si>
  <si>
    <t>ADAMS STATE COLLEGE</t>
  </si>
  <si>
    <t>REGIS UNIVERSITY</t>
  </si>
  <si>
    <t>COLORADO SCHOOL OF TRADITIONAL CHINESE MEDICINE</t>
  </si>
  <si>
    <t>WESTWOOD COLLEGE OF TECHNOLOGY - DENVER NORTH</t>
  </si>
  <si>
    <t>CONCORDE CAREER INSTITUTE</t>
  </si>
  <si>
    <t>CAMBRIDGE COLLEGE</t>
  </si>
  <si>
    <t xml:space="preserve">      </t>
  </si>
  <si>
    <t>COLORADO TECHNICAL UNIVERSITY</t>
  </si>
  <si>
    <t>COLORADO TECHNICAL UNIVERSITY ONLINE</t>
  </si>
  <si>
    <t>DENVER CAREER COLLEGE</t>
  </si>
  <si>
    <t>OTERO JUNIOR COLLEGE</t>
  </si>
  <si>
    <t>PARKS COLLEGE</t>
  </si>
  <si>
    <t>BROWN MACKIE COLLEGE - DENVER</t>
  </si>
  <si>
    <t>COLLEGE AMERICA - DENVER</t>
  </si>
  <si>
    <t>COLORADO SCHOOL OF PROFESSIONAL PSYCHOLOGY</t>
  </si>
  <si>
    <t>COLORADO SCHOOL OF TRADES</t>
  </si>
  <si>
    <t>HERITAGE COLLEGE</t>
  </si>
  <si>
    <t>INSTITUTE OF BUSINESS AND MEDICAL CAREERS</t>
  </si>
  <si>
    <t>PIMA MEDICAL INSTITUTE</t>
  </si>
  <si>
    <t>REMINGTON COLLEGE - DENVER CAMPUS</t>
  </si>
  <si>
    <t>ROCKY MOUNTAIN COLLEGE OF ART AND DESIGN</t>
  </si>
  <si>
    <t>DENVER ACADEMY OF COURT REPORTING - MAIN CAMPUS</t>
  </si>
  <si>
    <t>Note: Respondents whose surveys 
were not ready at the time of tabulation 
are listed below and highlighted in purple.</t>
  </si>
  <si>
    <t>Note: Respondents who were not eligible 
to take the survey are listed below highlighted in blue.</t>
  </si>
  <si>
    <t xml:space="preserve">AIMS COMMUNITY COLLEGE                            </t>
  </si>
  <si>
    <t xml:space="preserve">ARAPAHOE COMMUNITY COLLEGE                        </t>
  </si>
  <si>
    <t xml:space="preserve">ART INSTITUTE OF COLORADO                         </t>
  </si>
  <si>
    <t xml:space="preserve">BEL-REA INSTITUTE OF ANIMAL TECHNOLOGY            </t>
  </si>
  <si>
    <t xml:space="preserve">BLAIR COLLEGE                                     </t>
  </si>
  <si>
    <t xml:space="preserve">COLORADO CHRISTIAN UNIVERSITY                     </t>
  </si>
  <si>
    <t xml:space="preserve">COLORADO COLLEGE                                  </t>
  </si>
  <si>
    <t xml:space="preserve">COLORADO MOUNTAIN COLLEGE                         </t>
  </si>
  <si>
    <t xml:space="preserve">COLORADO NORTHWESTERN COMMUNITY COLLEGE           </t>
  </si>
  <si>
    <t>COLORADO SCHOOL OF HEALING ARTS</t>
  </si>
  <si>
    <t>as Percent of Total</t>
  </si>
  <si>
    <t xml:space="preserve">Note: Respondents with incomplete 
surveys above are highlighted in yellow. </t>
  </si>
  <si>
    <t>Library Staff, Fall 2006</t>
  </si>
  <si>
    <t>Library Staff, Fall 2006 (cont.)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</si>
</sst>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#,##0.0"/>
  </numFmts>
  <fonts count="43">
    <font>
      <sz val="10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1" fontId="2" fillId="0" borderId="12" xfId="0" applyNumberFormat="1" applyFont="1" applyBorder="1" applyAlignment="1">
      <alignment/>
    </xf>
    <xf numFmtId="171" fontId="2" fillId="0" borderId="13" xfId="0" applyNumberFormat="1" applyFont="1" applyBorder="1" applyAlignment="1">
      <alignment horizontal="center"/>
    </xf>
    <xf numFmtId="171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71" fontId="2" fillId="0" borderId="14" xfId="0" applyNumberFormat="1" applyFont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171" fontId="2" fillId="0" borderId="11" xfId="0" applyNumberFormat="1" applyFont="1" applyBorder="1" applyAlignment="1">
      <alignment horizontal="center"/>
    </xf>
    <xf numFmtId="171" fontId="1" fillId="0" borderId="0" xfId="0" applyNumberFormat="1" applyFont="1" applyAlignment="1">
      <alignment/>
    </xf>
    <xf numFmtId="171" fontId="2" fillId="0" borderId="0" xfId="0" applyNumberFormat="1" applyFont="1" applyBorder="1" applyAlignment="1">
      <alignment horizontal="center"/>
    </xf>
    <xf numFmtId="171" fontId="1" fillId="0" borderId="0" xfId="0" applyNumberFormat="1" applyFont="1" applyAlignment="1">
      <alignment/>
    </xf>
    <xf numFmtId="171" fontId="1" fillId="0" borderId="11" xfId="0" applyNumberFormat="1" applyFont="1" applyBorder="1" applyAlignment="1">
      <alignment/>
    </xf>
    <xf numFmtId="171" fontId="1" fillId="0" borderId="11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11" xfId="0" applyNumberFormat="1" applyFont="1" applyBorder="1" applyAlignment="1">
      <alignment/>
    </xf>
    <xf numFmtId="4" fontId="2" fillId="33" borderId="14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171" fontId="2" fillId="33" borderId="14" xfId="0" applyNumberFormat="1" applyFont="1" applyFill="1" applyBorder="1" applyAlignment="1">
      <alignment horizontal="center"/>
    </xf>
    <xf numFmtId="171" fontId="2" fillId="33" borderId="12" xfId="0" applyNumberFormat="1" applyFont="1" applyFill="1" applyBorder="1" applyAlignment="1">
      <alignment horizontal="center"/>
    </xf>
    <xf numFmtId="171" fontId="2" fillId="33" borderId="14" xfId="0" applyNumberFormat="1" applyFont="1" applyFill="1" applyBorder="1" applyAlignment="1">
      <alignment/>
    </xf>
    <xf numFmtId="171" fontId="2" fillId="33" borderId="12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6" borderId="0" xfId="0" applyNumberFormat="1" applyFont="1" applyFill="1" applyBorder="1" applyAlignment="1">
      <alignment/>
    </xf>
    <xf numFmtId="4" fontId="1" fillId="36" borderId="0" xfId="0" applyNumberFormat="1" applyFont="1" applyFill="1" applyAlignment="1">
      <alignment/>
    </xf>
    <xf numFmtId="4" fontId="1" fillId="36" borderId="11" xfId="0" applyNumberFormat="1" applyFont="1" applyFill="1" applyBorder="1" applyAlignment="1">
      <alignment/>
    </xf>
    <xf numFmtId="171" fontId="1" fillId="36" borderId="0" xfId="0" applyNumberFormat="1" applyFont="1" applyFill="1" applyAlignment="1">
      <alignment/>
    </xf>
    <xf numFmtId="171" fontId="1" fillId="36" borderId="11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4" fontId="1" fillId="36" borderId="10" xfId="0" applyNumberFormat="1" applyFont="1" applyFill="1" applyBorder="1" applyAlignment="1">
      <alignment/>
    </xf>
    <xf numFmtId="4" fontId="1" fillId="36" borderId="0" xfId="0" applyNumberFormat="1" applyFont="1" applyFill="1" applyAlignment="1">
      <alignment/>
    </xf>
    <xf numFmtId="4" fontId="1" fillId="36" borderId="11" xfId="0" applyNumberFormat="1" applyFont="1" applyFill="1" applyBorder="1" applyAlignment="1">
      <alignment/>
    </xf>
    <xf numFmtId="171" fontId="1" fillId="36" borderId="0" xfId="0" applyNumberFormat="1" applyFont="1" applyFill="1" applyAlignment="1">
      <alignment/>
    </xf>
    <xf numFmtId="171" fontId="1" fillId="36" borderId="0" xfId="0" applyNumberFormat="1" applyFont="1" applyFill="1" applyBorder="1" applyAlignment="1">
      <alignment/>
    </xf>
    <xf numFmtId="171" fontId="1" fillId="36" borderId="11" xfId="0" applyNumberFormat="1" applyFont="1" applyFill="1" applyBorder="1" applyAlignment="1">
      <alignment/>
    </xf>
    <xf numFmtId="4" fontId="1" fillId="36" borderId="0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4" fontId="2" fillId="36" borderId="0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171" fontId="2" fillId="36" borderId="0" xfId="0" applyNumberFormat="1" applyFont="1" applyFill="1" applyBorder="1" applyAlignment="1">
      <alignment horizontal="center"/>
    </xf>
    <xf numFmtId="171" fontId="2" fillId="36" borderId="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171" fontId="2" fillId="36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36" borderId="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2" fillId="35" borderId="0" xfId="0" applyFont="1" applyFill="1" applyBorder="1" applyAlignment="1">
      <alignment wrapText="1"/>
    </xf>
    <xf numFmtId="0" fontId="2" fillId="33" borderId="0" xfId="0" applyFont="1" applyFill="1" applyAlignment="1">
      <alignment horizontal="left"/>
    </xf>
    <xf numFmtId="171" fontId="2" fillId="36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33" borderId="17" xfId="0" applyNumberFormat="1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/>
    </xf>
    <xf numFmtId="3" fontId="1" fillId="36" borderId="11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33" borderId="19" xfId="0" applyNumberFormat="1" applyFont="1" applyFill="1" applyBorder="1" applyAlignment="1">
      <alignment horizontal="left"/>
    </xf>
    <xf numFmtId="0" fontId="2" fillId="33" borderId="17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33" borderId="14" xfId="0" applyNumberFormat="1" applyFont="1" applyFill="1" applyBorder="1" applyAlignment="1">
      <alignment horizontal="left"/>
    </xf>
    <xf numFmtId="0" fontId="1" fillId="36" borderId="0" xfId="0" applyNumberFormat="1" applyFont="1" applyFill="1" applyAlignment="1">
      <alignment horizontal="left"/>
    </xf>
    <xf numFmtId="0" fontId="1" fillId="36" borderId="10" xfId="0" applyNumberFormat="1" applyFont="1" applyFill="1" applyBorder="1" applyAlignment="1">
      <alignment horizontal="center"/>
    </xf>
    <xf numFmtId="0" fontId="1" fillId="36" borderId="0" xfId="0" applyNumberFormat="1" applyFont="1" applyFill="1" applyAlignment="1">
      <alignment horizontal="center"/>
    </xf>
    <xf numFmtId="0" fontId="1" fillId="36" borderId="11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36" borderId="10" xfId="0" applyNumberFormat="1" applyFont="1" applyFill="1" applyBorder="1" applyAlignment="1">
      <alignment horizontal="center"/>
    </xf>
    <xf numFmtId="0" fontId="1" fillId="36" borderId="0" xfId="0" applyNumberFormat="1" applyFont="1" applyFill="1" applyAlignment="1">
      <alignment horizontal="center"/>
    </xf>
    <xf numFmtId="0" fontId="1" fillId="36" borderId="11" xfId="0" applyNumberFormat="1" applyFont="1" applyFill="1" applyBorder="1" applyAlignment="1">
      <alignment horizontal="center"/>
    </xf>
    <xf numFmtId="0" fontId="1" fillId="36" borderId="0" xfId="0" applyNumberFormat="1" applyFont="1" applyFill="1" applyBorder="1" applyAlignment="1">
      <alignment horizontal="center"/>
    </xf>
    <xf numFmtId="0" fontId="1" fillId="36" borderId="0" xfId="0" applyNumberFormat="1" applyFont="1" applyFill="1" applyBorder="1" applyAlignment="1">
      <alignment horizontal="left"/>
    </xf>
    <xf numFmtId="0" fontId="2" fillId="36" borderId="10" xfId="0" applyNumberFormat="1" applyFont="1" applyFill="1" applyBorder="1" applyAlignment="1">
      <alignment horizontal="center"/>
    </xf>
    <xf numFmtId="0" fontId="2" fillId="36" borderId="0" xfId="0" applyNumberFormat="1" applyFont="1" applyFill="1" applyBorder="1" applyAlignment="1">
      <alignment horizontal="center"/>
    </xf>
    <xf numFmtId="0" fontId="2" fillId="36" borderId="11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171" fontId="1" fillId="0" borderId="13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11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11" xfId="0" applyNumberFormat="1" applyFont="1" applyBorder="1" applyAlignment="1">
      <alignment/>
    </xf>
    <xf numFmtId="171" fontId="2" fillId="0" borderId="0" xfId="0" applyNumberFormat="1" applyFont="1" applyFill="1" applyBorder="1" applyAlignment="1">
      <alignment/>
    </xf>
    <xf numFmtId="171" fontId="2" fillId="0" borderId="11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171" fontId="2" fillId="0" borderId="10" xfId="0" applyNumberFormat="1" applyFont="1" applyBorder="1" applyAlignment="1">
      <alignment/>
    </xf>
    <xf numFmtId="0" fontId="2" fillId="33" borderId="19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33" borderId="12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36" borderId="11" xfId="0" applyNumberFormat="1" applyFont="1" applyFill="1" applyBorder="1" applyAlignment="1">
      <alignment/>
    </xf>
    <xf numFmtId="3" fontId="2" fillId="36" borderId="11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33" borderId="14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3" fontId="2" fillId="36" borderId="0" xfId="0" applyNumberFormat="1" applyFont="1" applyFill="1" applyBorder="1" applyAlignment="1">
      <alignment/>
    </xf>
    <xf numFmtId="3" fontId="1" fillId="36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36" borderId="0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36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9" fontId="2" fillId="0" borderId="0" xfId="0" applyNumberFormat="1" applyFont="1" applyFill="1" applyAlignment="1">
      <alignment/>
    </xf>
    <xf numFmtId="4" fontId="2" fillId="0" borderId="13" xfId="0" applyNumberFormat="1" applyFont="1" applyBorder="1" applyAlignment="1">
      <alignment/>
    </xf>
    <xf numFmtId="9" fontId="2" fillId="0" borderId="13" xfId="0" applyNumberFormat="1" applyFont="1" applyFill="1" applyBorder="1" applyAlignment="1">
      <alignment horizontal="center"/>
    </xf>
    <xf numFmtId="9" fontId="2" fillId="0" borderId="0" xfId="0" applyNumberFormat="1" applyFont="1" applyFill="1" applyAlignment="1">
      <alignment horizontal="center"/>
    </xf>
    <xf numFmtId="4" fontId="2" fillId="0" borderId="11" xfId="57" applyNumberFormat="1" applyFont="1" applyFill="1" applyBorder="1" applyAlignment="1">
      <alignment horizontal="center"/>
      <protection/>
    </xf>
    <xf numFmtId="9" fontId="2" fillId="0" borderId="11" xfId="0" applyNumberFormat="1" applyFont="1" applyFill="1" applyBorder="1" applyAlignment="1">
      <alignment horizontal="center"/>
    </xf>
    <xf numFmtId="9" fontId="2" fillId="33" borderId="12" xfId="0" applyNumberFormat="1" applyFont="1" applyFill="1" applyBorder="1" applyAlignment="1">
      <alignment horizontal="center"/>
    </xf>
    <xf numFmtId="9" fontId="2" fillId="33" borderId="14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9" fontId="1" fillId="0" borderId="0" xfId="0" applyNumberFormat="1" applyFont="1" applyFill="1" applyAlignment="1">
      <alignment/>
    </xf>
    <xf numFmtId="9" fontId="1" fillId="0" borderId="0" xfId="0" applyNumberFormat="1" applyFont="1" applyAlignment="1">
      <alignment/>
    </xf>
    <xf numFmtId="9" fontId="2" fillId="0" borderId="11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171" fontId="2" fillId="0" borderId="11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1" fontId="1" fillId="33" borderId="14" xfId="0" applyNumberFormat="1" applyFont="1" applyFill="1" applyBorder="1" applyAlignment="1">
      <alignment/>
    </xf>
    <xf numFmtId="9" fontId="1" fillId="36" borderId="11" xfId="0" applyNumberFormat="1" applyFont="1" applyFill="1" applyBorder="1" applyAlignment="1">
      <alignment/>
    </xf>
    <xf numFmtId="9" fontId="1" fillId="36" borderId="0" xfId="0" applyNumberFormat="1" applyFont="1" applyFill="1" applyAlignment="1">
      <alignment/>
    </xf>
    <xf numFmtId="9" fontId="2" fillId="0" borderId="11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9" fontId="2" fillId="36" borderId="11" xfId="0" applyNumberFormat="1" applyFont="1" applyFill="1" applyBorder="1" applyAlignment="1">
      <alignment horizontal="center"/>
    </xf>
    <xf numFmtId="9" fontId="2" fillId="36" borderId="0" xfId="0" applyNumberFormat="1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9" fontId="1" fillId="36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9" fontId="1" fillId="0" borderId="0" xfId="0" applyNumberFormat="1" applyFont="1" applyFill="1" applyBorder="1" applyAlignment="1">
      <alignment/>
    </xf>
    <xf numFmtId="171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19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171" fontId="2" fillId="0" borderId="22" xfId="0" applyNumberFormat="1" applyFont="1" applyBorder="1" applyAlignment="1">
      <alignment horizontal="center"/>
    </xf>
    <xf numFmtId="171" fontId="2" fillId="0" borderId="23" xfId="0" applyNumberFormat="1" applyFont="1" applyBorder="1" applyAlignment="1">
      <alignment horizontal="center"/>
    </xf>
    <xf numFmtId="171" fontId="2" fillId="0" borderId="24" xfId="0" applyNumberFormat="1" applyFont="1" applyBorder="1" applyAlignment="1">
      <alignment horizontal="center"/>
    </xf>
    <xf numFmtId="171" fontId="2" fillId="0" borderId="19" xfId="0" applyNumberFormat="1" applyFont="1" applyBorder="1" applyAlignment="1">
      <alignment horizontal="center"/>
    </xf>
    <xf numFmtId="171" fontId="2" fillId="0" borderId="14" xfId="0" applyNumberFormat="1" applyFont="1" applyBorder="1" applyAlignment="1">
      <alignment horizontal="center"/>
    </xf>
    <xf numFmtId="171" fontId="2" fillId="0" borderId="12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1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2.140625" style="46" bestFit="1" customWidth="1"/>
    <col min="2" max="2" width="8.7109375" style="1" customWidth="1"/>
    <col min="3" max="3" width="9.140625" style="185" customWidth="1"/>
    <col min="4" max="4" width="7.57421875" style="14" customWidth="1"/>
    <col min="5" max="5" width="6.140625" style="2" bestFit="1" customWidth="1"/>
    <col min="6" max="6" width="6.140625" style="3" customWidth="1"/>
    <col min="7" max="7" width="8.421875" style="3" customWidth="1"/>
    <col min="8" max="8" width="8.00390625" style="3" customWidth="1"/>
    <col min="9" max="9" width="7.57421875" style="3" customWidth="1"/>
    <col min="10" max="10" width="7.00390625" style="4" customWidth="1"/>
    <col min="11" max="11" width="10.00390625" style="3" customWidth="1"/>
    <col min="12" max="12" width="9.28125" style="4" customWidth="1"/>
    <col min="13" max="13" width="12.00390625" style="32" customWidth="1"/>
    <col min="14" max="14" width="11.8515625" style="32" customWidth="1"/>
    <col min="15" max="15" width="11.28125" style="36" customWidth="1"/>
    <col min="16" max="16" width="12.140625" style="32" customWidth="1"/>
    <col min="17" max="17" width="11.00390625" style="204" bestFit="1" customWidth="1"/>
    <col min="18" max="18" width="10.8515625" style="36" customWidth="1"/>
    <col min="19" max="19" width="11.28125" style="32" customWidth="1"/>
    <col min="20" max="20" width="11.421875" style="32" customWidth="1"/>
    <col min="21" max="21" width="10.140625" style="36" customWidth="1"/>
    <col min="22" max="22" width="11.7109375" style="32" customWidth="1"/>
    <col min="23" max="23" width="11.7109375" style="36" customWidth="1"/>
    <col min="24" max="24" width="10.140625" style="32" customWidth="1"/>
    <col min="25" max="25" width="10.8515625" style="32" customWidth="1"/>
    <col min="26" max="26" width="11.140625" style="36" customWidth="1"/>
    <col min="27" max="27" width="12.28125" style="32" bestFit="1" customWidth="1"/>
    <col min="28" max="28" width="10.00390625" style="206" bestFit="1" customWidth="1"/>
    <col min="29" max="29" width="8.421875" style="36" customWidth="1"/>
    <col min="30" max="30" width="10.7109375" style="32" customWidth="1"/>
    <col min="31" max="31" width="11.7109375" style="32" customWidth="1"/>
    <col min="32" max="32" width="11.28125" style="36" customWidth="1"/>
    <col min="33" max="33" width="13.140625" style="32" customWidth="1"/>
    <col min="34" max="34" width="10.8515625" style="32" customWidth="1"/>
    <col min="35" max="35" width="15.57421875" style="207" bestFit="1" customWidth="1"/>
    <col min="36" max="36" width="15.57421875" style="36" bestFit="1" customWidth="1"/>
    <col min="37" max="37" width="8.57421875" style="160" customWidth="1"/>
    <col min="38" max="38" width="10.28125" style="160" customWidth="1"/>
    <col min="39" max="39" width="8.140625" style="4" customWidth="1"/>
    <col min="40" max="40" width="8.140625" style="160" customWidth="1"/>
    <col min="41" max="41" width="9.00390625" style="148" customWidth="1"/>
    <col min="42" max="42" width="8.7109375" style="160" customWidth="1"/>
    <col min="43" max="43" width="10.00390625" style="148" customWidth="1"/>
    <col min="44" max="44" width="10.8515625" style="160" customWidth="1"/>
    <col min="45" max="45" width="10.8515625" style="148" customWidth="1"/>
    <col min="46" max="46" width="9.140625" style="171" customWidth="1"/>
    <col min="47" max="47" width="9.140625" style="148" customWidth="1"/>
    <col min="48" max="48" width="9.8515625" style="160" customWidth="1"/>
    <col min="49" max="49" width="10.00390625" style="148" customWidth="1"/>
    <col min="50" max="50" width="9.8515625" style="160" customWidth="1"/>
    <col min="51" max="51" width="9.28125" style="160" customWidth="1"/>
    <col min="52" max="52" width="8.421875" style="148" customWidth="1"/>
    <col min="53" max="53" width="9.8515625" style="160" customWidth="1"/>
    <col min="54" max="55" width="9.28125" style="160" customWidth="1"/>
    <col min="56" max="56" width="8.57421875" style="148" customWidth="1"/>
    <col min="57" max="57" width="9.8515625" style="3" bestFit="1" customWidth="1"/>
    <col min="58" max="58" width="7.57421875" style="3" bestFit="1" customWidth="1"/>
    <col min="59" max="59" width="9.421875" style="148" customWidth="1"/>
    <col min="60" max="60" width="9.8515625" style="160" customWidth="1"/>
    <col min="61" max="61" width="9.8515625" style="171" customWidth="1"/>
    <col min="62" max="62" width="13.57421875" style="4" bestFit="1" customWidth="1"/>
    <col min="63" max="63" width="12.140625" style="160" customWidth="1"/>
    <col min="64" max="64" width="10.28125" style="148" customWidth="1"/>
    <col min="65" max="65" width="10.140625" style="4" customWidth="1"/>
    <col min="66" max="66" width="7.421875" style="160" customWidth="1"/>
    <col min="67" max="67" width="8.7109375" style="160" customWidth="1"/>
    <col min="68" max="68" width="8.28125" style="4" customWidth="1"/>
    <col min="69" max="69" width="18.421875" style="148" customWidth="1"/>
    <col min="70" max="70" width="18.421875" style="14" customWidth="1"/>
    <col min="71" max="71" width="9.57421875" style="12" customWidth="1"/>
    <col min="72" max="72" width="12.140625" style="12" customWidth="1"/>
    <col min="73" max="73" width="9.7109375" style="12" customWidth="1"/>
    <col min="74" max="74" width="11.140625" style="13" customWidth="1"/>
    <col min="75" max="75" width="9.00390625" style="12" customWidth="1"/>
    <col min="76" max="76" width="9.8515625" style="12" customWidth="1"/>
    <col min="77" max="77" width="7.57421875" style="12" customWidth="1"/>
    <col min="78" max="78" width="10.57421875" style="12" customWidth="1"/>
    <col min="79" max="79" width="8.28125" style="13" customWidth="1"/>
    <col min="80" max="16384" width="9.140625" style="5" customWidth="1"/>
  </cols>
  <sheetData>
    <row r="1" spans="1:79" s="6" customFormat="1" ht="12" customHeight="1">
      <c r="A1" s="87"/>
      <c r="B1" s="88"/>
      <c r="C1" s="182"/>
      <c r="D1" s="81" t="s">
        <v>0</v>
      </c>
      <c r="E1" s="250" t="s">
        <v>205</v>
      </c>
      <c r="F1" s="251"/>
      <c r="G1" s="251"/>
      <c r="H1" s="251"/>
      <c r="I1" s="251"/>
      <c r="J1" s="251"/>
      <c r="K1" s="251"/>
      <c r="L1" s="252"/>
      <c r="M1" s="256" t="s">
        <v>206</v>
      </c>
      <c r="N1" s="257"/>
      <c r="O1" s="257"/>
      <c r="P1" s="257"/>
      <c r="Q1" s="257"/>
      <c r="R1" s="258"/>
      <c r="S1" s="259" t="s">
        <v>1</v>
      </c>
      <c r="T1" s="260"/>
      <c r="U1" s="261"/>
      <c r="V1" s="259" t="s">
        <v>128</v>
      </c>
      <c r="W1" s="260"/>
      <c r="X1" s="260"/>
      <c r="Y1" s="260"/>
      <c r="Z1" s="261"/>
      <c r="AA1" s="256" t="s">
        <v>129</v>
      </c>
      <c r="AB1" s="257"/>
      <c r="AC1" s="258"/>
      <c r="AD1" s="259" t="s">
        <v>130</v>
      </c>
      <c r="AE1" s="260"/>
      <c r="AF1" s="261"/>
      <c r="AG1" s="33"/>
      <c r="AH1" s="33"/>
      <c r="AI1" s="191"/>
      <c r="AJ1" s="31"/>
      <c r="AK1" s="244" t="s">
        <v>2</v>
      </c>
      <c r="AL1" s="245"/>
      <c r="AM1" s="246"/>
      <c r="AN1" s="253" t="s">
        <v>3</v>
      </c>
      <c r="AO1" s="254"/>
      <c r="AP1" s="253" t="s">
        <v>4</v>
      </c>
      <c r="AQ1" s="254"/>
      <c r="AR1" s="253" t="s">
        <v>143</v>
      </c>
      <c r="AS1" s="254"/>
      <c r="AT1" s="253" t="s">
        <v>5</v>
      </c>
      <c r="AU1" s="254"/>
      <c r="AV1" s="253" t="s">
        <v>144</v>
      </c>
      <c r="AW1" s="254"/>
      <c r="AX1" s="244" t="s">
        <v>6</v>
      </c>
      <c r="AY1" s="245"/>
      <c r="AZ1" s="245"/>
      <c r="BA1" s="245"/>
      <c r="BB1" s="245"/>
      <c r="BC1" s="245"/>
      <c r="BD1" s="245"/>
      <c r="BE1" s="245"/>
      <c r="BF1" s="245"/>
      <c r="BG1" s="246"/>
      <c r="BH1" s="244" t="s">
        <v>7</v>
      </c>
      <c r="BI1" s="245"/>
      <c r="BJ1" s="246"/>
      <c r="BK1" s="247" t="s">
        <v>8</v>
      </c>
      <c r="BL1" s="248"/>
      <c r="BM1" s="249"/>
      <c r="BN1" s="244" t="s">
        <v>9</v>
      </c>
      <c r="BO1" s="245"/>
      <c r="BP1" s="245"/>
      <c r="BQ1" s="246"/>
      <c r="BR1" s="192"/>
      <c r="BS1" s="241" t="s">
        <v>10</v>
      </c>
      <c r="BT1" s="242"/>
      <c r="BU1" s="242"/>
      <c r="BV1" s="243"/>
      <c r="BW1" s="241" t="s">
        <v>147</v>
      </c>
      <c r="BX1" s="242"/>
      <c r="BY1" s="242"/>
      <c r="BZ1" s="242"/>
      <c r="CA1" s="243"/>
    </row>
    <row r="2" spans="1:79" s="6" customFormat="1" ht="12" customHeight="1">
      <c r="A2" s="89">
        <v>2006</v>
      </c>
      <c r="B2" s="88"/>
      <c r="C2" s="183" t="s">
        <v>11</v>
      </c>
      <c r="D2" s="27"/>
      <c r="E2" s="9" t="s">
        <v>12</v>
      </c>
      <c r="F2" s="10" t="s">
        <v>12</v>
      </c>
      <c r="G2" s="10" t="s">
        <v>21</v>
      </c>
      <c r="H2" s="10" t="s">
        <v>13</v>
      </c>
      <c r="I2" s="10" t="s">
        <v>12</v>
      </c>
      <c r="J2" s="11" t="s">
        <v>12</v>
      </c>
      <c r="K2" s="250" t="s">
        <v>14</v>
      </c>
      <c r="L2" s="252"/>
      <c r="M2" s="262" t="s">
        <v>15</v>
      </c>
      <c r="N2" s="263"/>
      <c r="O2" s="264"/>
      <c r="P2" s="241" t="s">
        <v>16</v>
      </c>
      <c r="Q2" s="242"/>
      <c r="R2" s="243"/>
      <c r="S2" s="262" t="s">
        <v>141</v>
      </c>
      <c r="T2" s="263"/>
      <c r="U2" s="264"/>
      <c r="V2" s="262" t="s">
        <v>17</v>
      </c>
      <c r="W2" s="264"/>
      <c r="X2" s="26"/>
      <c r="Y2" s="29" t="s">
        <v>36</v>
      </c>
      <c r="Z2" s="24"/>
      <c r="AA2" s="117"/>
      <c r="AB2" s="193"/>
      <c r="AC2" s="38"/>
      <c r="AD2" s="30" t="s">
        <v>18</v>
      </c>
      <c r="AE2" s="30"/>
      <c r="AF2" s="31"/>
      <c r="AG2" s="33"/>
      <c r="AH2" s="33" t="s">
        <v>19</v>
      </c>
      <c r="AI2" s="191" t="s">
        <v>20</v>
      </c>
      <c r="AJ2" s="31" t="s">
        <v>21</v>
      </c>
      <c r="AK2" s="158"/>
      <c r="AL2" s="158"/>
      <c r="AM2" s="11" t="s">
        <v>22</v>
      </c>
      <c r="AN2" s="158"/>
      <c r="AO2" s="146"/>
      <c r="AP2" s="158"/>
      <c r="AQ2" s="146"/>
      <c r="AR2" s="158"/>
      <c r="AS2" s="146"/>
      <c r="AT2" s="158" t="s">
        <v>23</v>
      </c>
      <c r="AU2" s="146" t="s">
        <v>23</v>
      </c>
      <c r="AV2" s="158" t="s">
        <v>145</v>
      </c>
      <c r="AW2" s="176" t="s">
        <v>145</v>
      </c>
      <c r="AX2" s="255" t="s">
        <v>24</v>
      </c>
      <c r="AY2" s="255"/>
      <c r="AZ2" s="254"/>
      <c r="BA2" s="253" t="s">
        <v>25</v>
      </c>
      <c r="BB2" s="255"/>
      <c r="BC2" s="255"/>
      <c r="BD2" s="254"/>
      <c r="BE2" s="10" t="s">
        <v>26</v>
      </c>
      <c r="BF2" s="10" t="s">
        <v>27</v>
      </c>
      <c r="BG2" s="146"/>
      <c r="BH2" s="158"/>
      <c r="BI2" s="170"/>
      <c r="BJ2" s="11" t="s">
        <v>50</v>
      </c>
      <c r="BK2" s="250" t="s">
        <v>28</v>
      </c>
      <c r="BL2" s="251"/>
      <c r="BM2" s="252"/>
      <c r="BN2" s="157"/>
      <c r="BO2" s="157"/>
      <c r="BP2" s="194"/>
      <c r="BQ2" s="145"/>
      <c r="BR2" s="27"/>
      <c r="BS2" s="90"/>
      <c r="BT2" s="90"/>
      <c r="BU2" s="90"/>
      <c r="BV2" s="91" t="s">
        <v>29</v>
      </c>
      <c r="BW2" s="93"/>
      <c r="BX2" s="90"/>
      <c r="BY2" s="90"/>
      <c r="BZ2" s="90"/>
      <c r="CA2" s="92"/>
    </row>
    <row r="3" spans="1:79" s="6" customFormat="1" ht="12" customHeight="1">
      <c r="A3" s="89" t="s">
        <v>159</v>
      </c>
      <c r="B3" s="88"/>
      <c r="C3" s="183" t="s">
        <v>30</v>
      </c>
      <c r="D3" s="82" t="s">
        <v>31</v>
      </c>
      <c r="E3" s="9" t="s">
        <v>32</v>
      </c>
      <c r="F3" s="10" t="s">
        <v>33</v>
      </c>
      <c r="G3" s="10" t="s">
        <v>66</v>
      </c>
      <c r="H3" s="10" t="s">
        <v>34</v>
      </c>
      <c r="I3" s="10" t="s">
        <v>30</v>
      </c>
      <c r="J3" s="11" t="s">
        <v>21</v>
      </c>
      <c r="K3" s="10" t="s">
        <v>12</v>
      </c>
      <c r="L3" s="11" t="s">
        <v>11</v>
      </c>
      <c r="M3" s="30" t="s">
        <v>35</v>
      </c>
      <c r="N3" s="30" t="s">
        <v>36</v>
      </c>
      <c r="O3" s="31" t="s">
        <v>30</v>
      </c>
      <c r="P3" s="30" t="s">
        <v>37</v>
      </c>
      <c r="Q3" s="195" t="s">
        <v>38</v>
      </c>
      <c r="R3" s="25" t="s">
        <v>39</v>
      </c>
      <c r="S3" s="117"/>
      <c r="T3" s="30"/>
      <c r="U3" s="25"/>
      <c r="V3" s="117"/>
      <c r="W3" s="25" t="s">
        <v>142</v>
      </c>
      <c r="X3" s="30" t="s">
        <v>40</v>
      </c>
      <c r="Y3" s="30"/>
      <c r="Z3" s="31" t="s">
        <v>36</v>
      </c>
      <c r="AA3" s="30" t="s">
        <v>37</v>
      </c>
      <c r="AB3" s="196" t="s">
        <v>38</v>
      </c>
      <c r="AC3" s="31" t="s">
        <v>39</v>
      </c>
      <c r="AD3" s="30" t="s">
        <v>41</v>
      </c>
      <c r="AE3" s="30" t="s">
        <v>42</v>
      </c>
      <c r="AF3" s="31" t="s">
        <v>43</v>
      </c>
      <c r="AG3" s="33" t="s">
        <v>21</v>
      </c>
      <c r="AH3" s="33" t="s">
        <v>44</v>
      </c>
      <c r="AI3" s="191" t="s">
        <v>45</v>
      </c>
      <c r="AJ3" s="31" t="s">
        <v>45</v>
      </c>
      <c r="AK3" s="158" t="s">
        <v>22</v>
      </c>
      <c r="AL3" s="158" t="s">
        <v>22</v>
      </c>
      <c r="AM3" s="11" t="s">
        <v>39</v>
      </c>
      <c r="AN3" s="158" t="s">
        <v>46</v>
      </c>
      <c r="AO3" s="146" t="s">
        <v>46</v>
      </c>
      <c r="AP3" s="158" t="s">
        <v>46</v>
      </c>
      <c r="AQ3" s="146" t="s">
        <v>46</v>
      </c>
      <c r="AR3" s="158" t="s">
        <v>143</v>
      </c>
      <c r="AS3" s="146" t="s">
        <v>143</v>
      </c>
      <c r="AT3" s="158" t="s">
        <v>4</v>
      </c>
      <c r="AU3" s="146" t="s">
        <v>4</v>
      </c>
      <c r="AV3" s="158" t="s">
        <v>146</v>
      </c>
      <c r="AW3" s="146" t="s">
        <v>146</v>
      </c>
      <c r="AX3" s="158"/>
      <c r="AY3" s="158" t="s">
        <v>47</v>
      </c>
      <c r="AZ3" s="177" t="s">
        <v>21</v>
      </c>
      <c r="BA3" s="158"/>
      <c r="BB3" s="158" t="s">
        <v>47</v>
      </c>
      <c r="BC3" s="158" t="s">
        <v>133</v>
      </c>
      <c r="BD3" s="176" t="s">
        <v>21</v>
      </c>
      <c r="BE3" s="10" t="s">
        <v>48</v>
      </c>
      <c r="BF3" s="10" t="s">
        <v>49</v>
      </c>
      <c r="BG3" s="146" t="s">
        <v>40</v>
      </c>
      <c r="BH3" s="158" t="s">
        <v>50</v>
      </c>
      <c r="BI3" s="170" t="s">
        <v>51</v>
      </c>
      <c r="BJ3" s="197" t="s">
        <v>7</v>
      </c>
      <c r="BK3" s="158" t="s">
        <v>52</v>
      </c>
      <c r="BL3" s="146" t="s">
        <v>21</v>
      </c>
      <c r="BM3" s="197" t="s">
        <v>39</v>
      </c>
      <c r="BN3" s="158" t="s">
        <v>53</v>
      </c>
      <c r="BO3" s="158" t="s">
        <v>54</v>
      </c>
      <c r="BP3" s="197" t="s">
        <v>39</v>
      </c>
      <c r="BQ3" s="146" t="s">
        <v>55</v>
      </c>
      <c r="BR3" s="82" t="s">
        <v>39</v>
      </c>
      <c r="BS3" s="90" t="s">
        <v>56</v>
      </c>
      <c r="BT3" s="90" t="s">
        <v>57</v>
      </c>
      <c r="BU3" s="90" t="s">
        <v>58</v>
      </c>
      <c r="BV3" s="91" t="s">
        <v>59</v>
      </c>
      <c r="BW3" s="89" t="s">
        <v>148</v>
      </c>
      <c r="BX3" s="90" t="s">
        <v>150</v>
      </c>
      <c r="BY3" s="90" t="s">
        <v>150</v>
      </c>
      <c r="BZ3" s="90" t="s">
        <v>153</v>
      </c>
      <c r="CA3" s="91" t="s">
        <v>60</v>
      </c>
    </row>
    <row r="4" spans="1:79" s="6" customFormat="1" ht="12" customHeight="1">
      <c r="A4" s="89" t="s">
        <v>158</v>
      </c>
      <c r="B4" s="88" t="s">
        <v>61</v>
      </c>
      <c r="C4" s="183" t="s">
        <v>62</v>
      </c>
      <c r="D4" s="82" t="s">
        <v>63</v>
      </c>
      <c r="E4" s="9" t="s">
        <v>64</v>
      </c>
      <c r="F4" s="10" t="s">
        <v>65</v>
      </c>
      <c r="G4" s="10" t="s">
        <v>132</v>
      </c>
      <c r="H4" s="10" t="s">
        <v>65</v>
      </c>
      <c r="I4" s="10" t="s">
        <v>65</v>
      </c>
      <c r="J4" s="11" t="s">
        <v>65</v>
      </c>
      <c r="K4" s="10" t="s">
        <v>66</v>
      </c>
      <c r="L4" s="11" t="s">
        <v>65</v>
      </c>
      <c r="M4" s="30" t="s">
        <v>67</v>
      </c>
      <c r="N4" s="30" t="s">
        <v>65</v>
      </c>
      <c r="O4" s="31" t="s">
        <v>68</v>
      </c>
      <c r="P4" s="30" t="s">
        <v>21</v>
      </c>
      <c r="Q4" s="198" t="s">
        <v>69</v>
      </c>
      <c r="R4" s="31" t="s">
        <v>30</v>
      </c>
      <c r="S4" s="117" t="s">
        <v>21</v>
      </c>
      <c r="T4" s="33" t="s">
        <v>29</v>
      </c>
      <c r="U4" s="31" t="s">
        <v>140</v>
      </c>
      <c r="V4" s="117" t="s">
        <v>21</v>
      </c>
      <c r="W4" s="31" t="s">
        <v>29</v>
      </c>
      <c r="X4" s="30" t="s">
        <v>70</v>
      </c>
      <c r="Y4" s="30" t="s">
        <v>71</v>
      </c>
      <c r="Z4" s="31" t="s">
        <v>72</v>
      </c>
      <c r="AA4" s="30" t="s">
        <v>21</v>
      </c>
      <c r="AB4" s="196" t="s">
        <v>73</v>
      </c>
      <c r="AC4" s="31" t="s">
        <v>30</v>
      </c>
      <c r="AD4" s="30" t="s">
        <v>74</v>
      </c>
      <c r="AE4" s="30" t="s">
        <v>75</v>
      </c>
      <c r="AF4" s="31" t="s">
        <v>76</v>
      </c>
      <c r="AG4" s="33" t="s">
        <v>45</v>
      </c>
      <c r="AH4" s="33" t="s">
        <v>77</v>
      </c>
      <c r="AI4" s="191" t="s">
        <v>203</v>
      </c>
      <c r="AJ4" s="31" t="s">
        <v>78</v>
      </c>
      <c r="AK4" s="158" t="s">
        <v>79</v>
      </c>
      <c r="AL4" s="158" t="s">
        <v>80</v>
      </c>
      <c r="AM4" s="11" t="s">
        <v>30</v>
      </c>
      <c r="AN4" s="158" t="s">
        <v>79</v>
      </c>
      <c r="AO4" s="146" t="s">
        <v>80</v>
      </c>
      <c r="AP4" s="158" t="s">
        <v>79</v>
      </c>
      <c r="AQ4" s="146" t="s">
        <v>80</v>
      </c>
      <c r="AR4" s="158" t="s">
        <v>79</v>
      </c>
      <c r="AS4" s="146" t="s">
        <v>80</v>
      </c>
      <c r="AT4" s="158" t="s">
        <v>79</v>
      </c>
      <c r="AU4" s="146" t="s">
        <v>80</v>
      </c>
      <c r="AV4" s="158" t="s">
        <v>79</v>
      </c>
      <c r="AW4" s="146" t="s">
        <v>80</v>
      </c>
      <c r="AX4" s="158" t="s">
        <v>81</v>
      </c>
      <c r="AY4" s="158" t="s">
        <v>82</v>
      </c>
      <c r="AZ4" s="178" t="s">
        <v>24</v>
      </c>
      <c r="BA4" s="158" t="s">
        <v>81</v>
      </c>
      <c r="BB4" s="158" t="s">
        <v>82</v>
      </c>
      <c r="BC4" s="158" t="s">
        <v>134</v>
      </c>
      <c r="BD4" s="146" t="s">
        <v>25</v>
      </c>
      <c r="BE4" s="10" t="s">
        <v>30</v>
      </c>
      <c r="BF4" s="10" t="s">
        <v>83</v>
      </c>
      <c r="BG4" s="146" t="s">
        <v>70</v>
      </c>
      <c r="BH4" s="158" t="s">
        <v>7</v>
      </c>
      <c r="BI4" s="170" t="s">
        <v>7</v>
      </c>
      <c r="BJ4" s="197" t="s">
        <v>78</v>
      </c>
      <c r="BK4" s="158" t="s">
        <v>84</v>
      </c>
      <c r="BL4" s="146" t="s">
        <v>85</v>
      </c>
      <c r="BM4" s="197" t="s">
        <v>30</v>
      </c>
      <c r="BN4" s="158" t="s">
        <v>86</v>
      </c>
      <c r="BO4" s="158" t="s">
        <v>87</v>
      </c>
      <c r="BP4" s="197" t="s">
        <v>30</v>
      </c>
      <c r="BQ4" s="146" t="s">
        <v>88</v>
      </c>
      <c r="BR4" s="82" t="s">
        <v>30</v>
      </c>
      <c r="BS4" s="90" t="s">
        <v>89</v>
      </c>
      <c r="BT4" s="90" t="s">
        <v>90</v>
      </c>
      <c r="BU4" s="90" t="s">
        <v>91</v>
      </c>
      <c r="BV4" s="91" t="s">
        <v>92</v>
      </c>
      <c r="BW4" s="89" t="s">
        <v>149</v>
      </c>
      <c r="BX4" s="90" t="s">
        <v>151</v>
      </c>
      <c r="BY4" s="90" t="s">
        <v>152</v>
      </c>
      <c r="BZ4" s="90" t="s">
        <v>154</v>
      </c>
      <c r="CA4" s="91" t="s">
        <v>155</v>
      </c>
    </row>
    <row r="5" spans="1:79" s="45" customFormat="1" ht="12" customHeight="1">
      <c r="A5" s="94" t="s">
        <v>161</v>
      </c>
      <c r="B5" s="95"/>
      <c r="C5" s="184"/>
      <c r="D5" s="83"/>
      <c r="E5" s="39"/>
      <c r="F5" s="39"/>
      <c r="G5" s="39"/>
      <c r="H5" s="39"/>
      <c r="I5" s="39"/>
      <c r="J5" s="40"/>
      <c r="K5" s="39"/>
      <c r="L5" s="40"/>
      <c r="M5" s="41"/>
      <c r="N5" s="41"/>
      <c r="O5" s="42"/>
      <c r="P5" s="41"/>
      <c r="Q5" s="199"/>
      <c r="R5" s="42"/>
      <c r="S5" s="41"/>
      <c r="T5" s="41"/>
      <c r="U5" s="42"/>
      <c r="V5" s="43"/>
      <c r="W5" s="44"/>
      <c r="X5" s="43"/>
      <c r="Y5" s="43"/>
      <c r="Z5" s="44"/>
      <c r="AA5" s="43"/>
      <c r="AB5" s="200"/>
      <c r="AC5" s="44"/>
      <c r="AD5" s="43"/>
      <c r="AE5" s="43"/>
      <c r="AF5" s="44"/>
      <c r="AG5" s="43"/>
      <c r="AH5" s="43"/>
      <c r="AI5" s="200"/>
      <c r="AJ5" s="44"/>
      <c r="AK5" s="159"/>
      <c r="AL5" s="159"/>
      <c r="AM5" s="201"/>
      <c r="AN5" s="159"/>
      <c r="AO5" s="147"/>
      <c r="AP5" s="159"/>
      <c r="AQ5" s="147"/>
      <c r="AR5" s="159"/>
      <c r="AS5" s="147"/>
      <c r="AT5" s="159"/>
      <c r="AU5" s="147"/>
      <c r="AV5" s="159"/>
      <c r="AW5" s="147"/>
      <c r="AX5" s="159"/>
      <c r="AY5" s="159"/>
      <c r="AZ5" s="147"/>
      <c r="BA5" s="159"/>
      <c r="BB5" s="159"/>
      <c r="BC5" s="159"/>
      <c r="BD5" s="147"/>
      <c r="BE5" s="202"/>
      <c r="BF5" s="202"/>
      <c r="BG5" s="147"/>
      <c r="BH5" s="159"/>
      <c r="BI5" s="159"/>
      <c r="BJ5" s="201"/>
      <c r="BK5" s="159"/>
      <c r="BL5" s="147"/>
      <c r="BM5" s="201"/>
      <c r="BN5" s="159"/>
      <c r="BO5" s="159"/>
      <c r="BP5" s="201"/>
      <c r="BQ5" s="147"/>
      <c r="BR5" s="203"/>
      <c r="BS5" s="96"/>
      <c r="BT5" s="96"/>
      <c r="BU5" s="96"/>
      <c r="BV5" s="97"/>
      <c r="BW5" s="96"/>
      <c r="BX5" s="96"/>
      <c r="BY5" s="96"/>
      <c r="BZ5" s="96"/>
      <c r="CA5" s="97"/>
    </row>
    <row r="6" spans="1:79" ht="12" customHeight="1">
      <c r="A6" s="98" t="s">
        <v>97</v>
      </c>
      <c r="B6" s="99">
        <v>126775</v>
      </c>
      <c r="C6" s="185">
        <v>3738</v>
      </c>
      <c r="D6" s="14">
        <v>0</v>
      </c>
      <c r="E6" s="3">
        <v>10.8</v>
      </c>
      <c r="F6" s="3">
        <v>0</v>
      </c>
      <c r="G6" s="3">
        <v>10.8</v>
      </c>
      <c r="H6" s="3">
        <v>11</v>
      </c>
      <c r="I6" s="3">
        <v>7.69</v>
      </c>
      <c r="J6" s="4">
        <v>29.49</v>
      </c>
      <c r="K6" s="3">
        <f aca="true" t="shared" si="0" ref="K6:K13">SUM(E6/(C6/1000))</f>
        <v>2.8892455858747996</v>
      </c>
      <c r="L6" s="4">
        <f aca="true" t="shared" si="1" ref="L6:L13">SUM(J6/(C6/1000))</f>
        <v>7.889245585874799</v>
      </c>
      <c r="M6" s="32">
        <v>559872</v>
      </c>
      <c r="N6" s="32">
        <v>387549</v>
      </c>
      <c r="O6" s="36">
        <v>104325</v>
      </c>
      <c r="P6" s="32">
        <v>1051746</v>
      </c>
      <c r="Q6" s="204">
        <f aca="true" t="shared" si="2" ref="Q6:Q14">P6/AG6</f>
        <v>0.4344804680302954</v>
      </c>
      <c r="R6" s="36">
        <f aca="true" t="shared" si="3" ref="R6:R13">P6/C6</f>
        <v>281.36597110754417</v>
      </c>
      <c r="S6" s="32">
        <v>346191</v>
      </c>
      <c r="T6" s="32">
        <v>31661</v>
      </c>
      <c r="U6" s="36">
        <v>0</v>
      </c>
      <c r="V6" s="32">
        <v>854216</v>
      </c>
      <c r="W6" s="36">
        <v>390381</v>
      </c>
      <c r="X6" s="32">
        <v>19606</v>
      </c>
      <c r="Y6" s="32">
        <v>37792</v>
      </c>
      <c r="Z6" s="36">
        <v>735</v>
      </c>
      <c r="AA6" s="205">
        <f aca="true" t="shared" si="4" ref="AA6:AA14">S6+V6+SUM(X6:Z6)</f>
        <v>1258540</v>
      </c>
      <c r="AB6" s="206">
        <f aca="true" t="shared" si="5" ref="AB6:AB14">AA6/AG6</f>
        <v>0.5199078943346093</v>
      </c>
      <c r="AC6" s="36">
        <f aca="true" t="shared" si="6" ref="AC6:AC13">AA6/C6</f>
        <v>336.6880684858213</v>
      </c>
      <c r="AD6" s="32">
        <v>19802</v>
      </c>
      <c r="AE6" s="32">
        <v>48610</v>
      </c>
      <c r="AF6" s="36">
        <v>42000</v>
      </c>
      <c r="AG6" s="32">
        <v>2420698</v>
      </c>
      <c r="AH6" s="32">
        <v>214504</v>
      </c>
      <c r="AI6" s="207">
        <f aca="true" t="shared" si="7" ref="AI6:AI13">(S6+U6)/AG6</f>
        <v>0.1430128830610014</v>
      </c>
      <c r="AJ6" s="36">
        <f aca="true" t="shared" si="8" ref="AJ6:AJ13">AG6/C6</f>
        <v>647.5917602996254</v>
      </c>
      <c r="AK6" s="160">
        <v>4349</v>
      </c>
      <c r="AL6" s="160">
        <v>734041</v>
      </c>
      <c r="AM6" s="4">
        <f aca="true" t="shared" si="9" ref="AM6:AM14">AL6/C6</f>
        <v>196.37265917602997</v>
      </c>
      <c r="AN6" s="160">
        <v>847</v>
      </c>
      <c r="AO6" s="148">
        <v>4602</v>
      </c>
      <c r="AP6" s="160">
        <v>1726</v>
      </c>
      <c r="AQ6" s="148">
        <v>443085</v>
      </c>
      <c r="AR6" s="160">
        <v>0</v>
      </c>
      <c r="AS6" s="148">
        <v>81</v>
      </c>
      <c r="AT6" s="160">
        <v>1250</v>
      </c>
      <c r="AU6" s="148">
        <v>19826</v>
      </c>
      <c r="AV6" s="160">
        <v>0</v>
      </c>
      <c r="AW6" s="148">
        <v>110</v>
      </c>
      <c r="AX6" s="171">
        <v>2156</v>
      </c>
      <c r="AY6" s="171">
        <v>1527</v>
      </c>
      <c r="AZ6" s="148">
        <v>3683</v>
      </c>
      <c r="BA6" s="171">
        <v>4015</v>
      </c>
      <c r="BB6" s="171">
        <v>1287</v>
      </c>
      <c r="BC6" s="171">
        <v>0</v>
      </c>
      <c r="BD6" s="148">
        <v>5302</v>
      </c>
      <c r="BE6" s="3">
        <f aca="true" t="shared" si="10" ref="BE6:BE14">BD6/C6</f>
        <v>1.4184055644729803</v>
      </c>
      <c r="BF6" s="3">
        <f aca="true" t="shared" si="11" ref="BF6:BF13">AZ6/BD6</f>
        <v>0.6946435307431158</v>
      </c>
      <c r="BG6" s="148">
        <v>0</v>
      </c>
      <c r="BH6" s="171">
        <v>26198</v>
      </c>
      <c r="BI6" s="160">
        <v>9177</v>
      </c>
      <c r="BJ6" s="4">
        <f aca="true" t="shared" si="12" ref="BJ6:BJ13">BH6/C6</f>
        <v>7.008560727661851</v>
      </c>
      <c r="BK6" s="160">
        <v>85</v>
      </c>
      <c r="BL6" s="148">
        <v>1749</v>
      </c>
      <c r="BM6" s="4">
        <f aca="true" t="shared" si="13" ref="BM6:BM14">BL6/C6</f>
        <v>0.4678972712680578</v>
      </c>
      <c r="BN6" s="160">
        <v>93</v>
      </c>
      <c r="BO6" s="160">
        <v>5000</v>
      </c>
      <c r="BP6" s="4">
        <f aca="true" t="shared" si="14" ref="BP6:BP14">BO6/C6</f>
        <v>1.337613697164259</v>
      </c>
      <c r="BQ6" s="148">
        <v>94</v>
      </c>
      <c r="BR6" s="14">
        <f aca="true" t="shared" si="15" ref="BR6:BR14">BQ6/C6</f>
        <v>0.02514713750668807</v>
      </c>
      <c r="BS6" s="100" t="s">
        <v>93</v>
      </c>
      <c r="BT6" s="100" t="s">
        <v>94</v>
      </c>
      <c r="BU6" s="100" t="s">
        <v>93</v>
      </c>
      <c r="BV6" s="101" t="s">
        <v>93</v>
      </c>
      <c r="BW6" s="102" t="s">
        <v>94</v>
      </c>
      <c r="BX6" s="100" t="s">
        <v>93</v>
      </c>
      <c r="BY6" s="100" t="s">
        <v>93</v>
      </c>
      <c r="BZ6" s="100"/>
      <c r="CA6" s="101"/>
    </row>
    <row r="7" spans="1:79" ht="12" customHeight="1">
      <c r="A7" s="98" t="s">
        <v>98</v>
      </c>
      <c r="B7" s="99">
        <v>126818</v>
      </c>
      <c r="C7" s="185">
        <v>26807</v>
      </c>
      <c r="D7" s="14">
        <v>2</v>
      </c>
      <c r="E7" s="3">
        <v>30.7</v>
      </c>
      <c r="F7" s="3">
        <v>18.2</v>
      </c>
      <c r="G7" s="3">
        <v>48.9</v>
      </c>
      <c r="H7" s="3">
        <v>51.4</v>
      </c>
      <c r="I7" s="3">
        <v>23.3</v>
      </c>
      <c r="J7" s="4">
        <v>123.6</v>
      </c>
      <c r="K7" s="3">
        <f t="shared" si="0"/>
        <v>1.1452232625806693</v>
      </c>
      <c r="L7" s="4">
        <f t="shared" si="1"/>
        <v>4.610736001790577</v>
      </c>
      <c r="M7" s="32">
        <v>2654462</v>
      </c>
      <c r="N7" s="32">
        <v>2111044</v>
      </c>
      <c r="O7" s="36">
        <v>632523</v>
      </c>
      <c r="P7" s="32">
        <v>5398029</v>
      </c>
      <c r="Q7" s="204">
        <f t="shared" si="2"/>
        <v>0.39717714373335383</v>
      </c>
      <c r="R7" s="36">
        <f t="shared" si="3"/>
        <v>201.36639683664714</v>
      </c>
      <c r="S7" s="32">
        <v>1741771</v>
      </c>
      <c r="T7" s="32">
        <v>309334</v>
      </c>
      <c r="U7" s="36">
        <v>5210</v>
      </c>
      <c r="V7" s="32">
        <v>4309582</v>
      </c>
      <c r="W7" s="36">
        <v>3172955</v>
      </c>
      <c r="X7" s="32">
        <v>279283</v>
      </c>
      <c r="Y7" s="32">
        <v>117218</v>
      </c>
      <c r="Z7" s="36">
        <v>46713</v>
      </c>
      <c r="AA7" s="205">
        <f t="shared" si="4"/>
        <v>6494567</v>
      </c>
      <c r="AB7" s="206">
        <f t="shared" si="5"/>
        <v>0.4778584129216232</v>
      </c>
      <c r="AC7" s="36">
        <f t="shared" si="6"/>
        <v>242.27130973253256</v>
      </c>
      <c r="AD7" s="32">
        <v>653864</v>
      </c>
      <c r="AE7" s="32">
        <v>345228</v>
      </c>
      <c r="AF7" s="36">
        <v>699298</v>
      </c>
      <c r="AG7" s="32">
        <v>13590986</v>
      </c>
      <c r="AH7" s="32">
        <v>0</v>
      </c>
      <c r="AI7" s="207">
        <f t="shared" si="7"/>
        <v>0.12853968063832896</v>
      </c>
      <c r="AJ7" s="36">
        <f t="shared" si="8"/>
        <v>506.99391949863843</v>
      </c>
      <c r="AK7" s="160">
        <v>46823</v>
      </c>
      <c r="AL7" s="160">
        <v>2056928</v>
      </c>
      <c r="AM7" s="4">
        <f t="shared" si="9"/>
        <v>76.73100309620621</v>
      </c>
      <c r="AN7" s="160">
        <v>1026</v>
      </c>
      <c r="AO7" s="148">
        <v>102389</v>
      </c>
      <c r="AP7" s="160">
        <v>582</v>
      </c>
      <c r="AQ7" s="148">
        <v>1197144</v>
      </c>
      <c r="AR7" s="160">
        <v>54</v>
      </c>
      <c r="AS7" s="148">
        <v>5712</v>
      </c>
      <c r="AT7" s="160">
        <v>2509</v>
      </c>
      <c r="AU7" s="148">
        <v>31346</v>
      </c>
      <c r="AV7" s="160">
        <v>35</v>
      </c>
      <c r="AW7" s="148">
        <v>198</v>
      </c>
      <c r="AX7" s="171">
        <v>28526</v>
      </c>
      <c r="AY7" s="171">
        <v>32472</v>
      </c>
      <c r="AZ7" s="148">
        <v>60998</v>
      </c>
      <c r="BA7" s="171">
        <v>27602</v>
      </c>
      <c r="BB7" s="171">
        <v>34363</v>
      </c>
      <c r="BC7" s="171">
        <v>485</v>
      </c>
      <c r="BD7" s="148">
        <v>62450</v>
      </c>
      <c r="BE7" s="3">
        <f t="shared" si="10"/>
        <v>2.3296153989629573</v>
      </c>
      <c r="BF7" s="3">
        <f t="shared" si="11"/>
        <v>0.9767493995196157</v>
      </c>
      <c r="BG7" s="148">
        <v>0</v>
      </c>
      <c r="BH7" s="171">
        <v>394841</v>
      </c>
      <c r="BI7" s="160">
        <v>172641</v>
      </c>
      <c r="BJ7" s="4">
        <f t="shared" si="12"/>
        <v>14.729026000671466</v>
      </c>
      <c r="BK7" s="160">
        <v>428</v>
      </c>
      <c r="BL7" s="148">
        <v>9403</v>
      </c>
      <c r="BM7" s="4">
        <f t="shared" si="13"/>
        <v>0.35076659081583167</v>
      </c>
      <c r="BN7" s="160">
        <v>108</v>
      </c>
      <c r="BO7" s="160">
        <v>37834</v>
      </c>
      <c r="BP7" s="4">
        <f t="shared" si="14"/>
        <v>1.411347782295669</v>
      </c>
      <c r="BQ7" s="148">
        <v>3086</v>
      </c>
      <c r="BR7" s="14">
        <f t="shared" si="15"/>
        <v>0.11511918528742493</v>
      </c>
      <c r="BS7" s="100" t="s">
        <v>94</v>
      </c>
      <c r="BT7" s="100" t="s">
        <v>94</v>
      </c>
      <c r="BU7" s="100" t="s">
        <v>94</v>
      </c>
      <c r="BV7" s="101" t="s">
        <v>93</v>
      </c>
      <c r="BW7" s="102" t="s">
        <v>93</v>
      </c>
      <c r="BX7" s="100" t="s">
        <v>93</v>
      </c>
      <c r="BY7" s="100" t="s">
        <v>94</v>
      </c>
      <c r="BZ7" s="100" t="s">
        <v>93</v>
      </c>
      <c r="CA7" s="101" t="s">
        <v>94</v>
      </c>
    </row>
    <row r="8" spans="1:79" ht="12" customHeight="1">
      <c r="A8" s="98" t="s">
        <v>118</v>
      </c>
      <c r="B8" s="99">
        <v>128106</v>
      </c>
      <c r="C8" s="185">
        <v>5531</v>
      </c>
      <c r="D8" s="14">
        <v>0</v>
      </c>
      <c r="E8" s="3">
        <v>8</v>
      </c>
      <c r="F8" s="3">
        <v>1</v>
      </c>
      <c r="G8" s="3">
        <v>9</v>
      </c>
      <c r="H8" s="3">
        <v>6</v>
      </c>
      <c r="I8" s="3">
        <v>12</v>
      </c>
      <c r="J8" s="4">
        <v>27</v>
      </c>
      <c r="K8" s="3">
        <f t="shared" si="0"/>
        <v>1.446393057313325</v>
      </c>
      <c r="L8" s="4">
        <f t="shared" si="1"/>
        <v>4.881576568432472</v>
      </c>
      <c r="M8" s="32">
        <v>328466</v>
      </c>
      <c r="N8" s="32">
        <v>180323</v>
      </c>
      <c r="O8" s="36">
        <v>112474</v>
      </c>
      <c r="P8" s="32">
        <v>621263</v>
      </c>
      <c r="Q8" s="204">
        <f t="shared" si="2"/>
        <v>0.5876066536962404</v>
      </c>
      <c r="R8" s="36">
        <f t="shared" si="3"/>
        <v>112.32381124570603</v>
      </c>
      <c r="S8" s="32">
        <v>47009</v>
      </c>
      <c r="T8" s="32">
        <v>21400</v>
      </c>
      <c r="U8" s="36">
        <v>7404</v>
      </c>
      <c r="V8" s="32">
        <v>304934</v>
      </c>
      <c r="W8" s="36">
        <v>68266</v>
      </c>
      <c r="X8" s="32">
        <v>9488</v>
      </c>
      <c r="Y8" s="32">
        <v>7000</v>
      </c>
      <c r="Z8" s="36">
        <v>500</v>
      </c>
      <c r="AA8" s="205">
        <f t="shared" si="4"/>
        <v>368931</v>
      </c>
      <c r="AB8" s="206">
        <f t="shared" si="5"/>
        <v>0.3489445055553086</v>
      </c>
      <c r="AC8" s="36">
        <f t="shared" si="6"/>
        <v>66.70240462845778</v>
      </c>
      <c r="AD8" s="32">
        <v>36529</v>
      </c>
      <c r="AE8" s="32">
        <v>16434</v>
      </c>
      <c r="AF8" s="36">
        <v>14120</v>
      </c>
      <c r="AG8" s="32">
        <v>1057277</v>
      </c>
      <c r="AH8" s="32">
        <v>107668</v>
      </c>
      <c r="AI8" s="207">
        <f t="shared" si="7"/>
        <v>0.051465226236832924</v>
      </c>
      <c r="AJ8" s="36">
        <f t="shared" si="8"/>
        <v>191.15476405713252</v>
      </c>
      <c r="AK8" s="160">
        <v>6084</v>
      </c>
      <c r="AL8" s="160">
        <v>265062</v>
      </c>
      <c r="AM8" s="4">
        <f t="shared" si="9"/>
        <v>47.922979569698064</v>
      </c>
      <c r="AN8" s="160">
        <v>1170</v>
      </c>
      <c r="AO8" s="148">
        <v>8404</v>
      </c>
      <c r="AP8" s="160">
        <v>346</v>
      </c>
      <c r="AQ8" s="148">
        <v>13298</v>
      </c>
      <c r="AR8" s="160">
        <v>1235</v>
      </c>
      <c r="AS8" s="148">
        <v>12902</v>
      </c>
      <c r="AT8" s="160">
        <v>177</v>
      </c>
      <c r="AU8" s="148">
        <v>3121</v>
      </c>
      <c r="AV8" s="160">
        <v>23</v>
      </c>
      <c r="AW8" s="148">
        <v>102</v>
      </c>
      <c r="AX8" s="171">
        <v>1106</v>
      </c>
      <c r="AY8" s="171">
        <v>3034</v>
      </c>
      <c r="AZ8" s="148">
        <v>4140</v>
      </c>
      <c r="BA8" s="171">
        <v>2813</v>
      </c>
      <c r="BB8" s="171">
        <v>1525</v>
      </c>
      <c r="BC8" s="171">
        <v>0</v>
      </c>
      <c r="BD8" s="148">
        <v>4338</v>
      </c>
      <c r="BE8" s="3">
        <f t="shared" si="10"/>
        <v>0.7843066353281504</v>
      </c>
      <c r="BF8" s="3">
        <f t="shared" si="11"/>
        <v>0.9543568464730291</v>
      </c>
      <c r="BG8" s="148">
        <v>0</v>
      </c>
      <c r="BH8" s="171">
        <v>14412</v>
      </c>
      <c r="BI8" s="160">
        <v>9725</v>
      </c>
      <c r="BJ8" s="4">
        <f t="shared" si="12"/>
        <v>2.605677092749955</v>
      </c>
      <c r="BK8" s="160">
        <v>79</v>
      </c>
      <c r="BL8" s="148">
        <v>1664</v>
      </c>
      <c r="BM8" s="4">
        <f t="shared" si="13"/>
        <v>0.3008497559211716</v>
      </c>
      <c r="BN8" s="160">
        <v>83</v>
      </c>
      <c r="BO8" s="160">
        <v>11184</v>
      </c>
      <c r="BP8" s="4">
        <f t="shared" si="14"/>
        <v>2.022057494124028</v>
      </c>
      <c r="BQ8" s="148">
        <v>100</v>
      </c>
      <c r="BR8" s="14">
        <f t="shared" si="15"/>
        <v>0.01807991321641656</v>
      </c>
      <c r="BS8" s="100" t="s">
        <v>93</v>
      </c>
      <c r="BT8" s="100" t="s">
        <v>94</v>
      </c>
      <c r="BU8" s="100" t="s">
        <v>94</v>
      </c>
      <c r="BV8" s="101" t="s">
        <v>93</v>
      </c>
      <c r="BW8" s="102" t="s">
        <v>94</v>
      </c>
      <c r="BX8" s="100" t="s">
        <v>93</v>
      </c>
      <c r="BY8" s="100" t="s">
        <v>93</v>
      </c>
      <c r="BZ8" s="100"/>
      <c r="CA8" s="101"/>
    </row>
    <row r="9" spans="1:79" ht="12" customHeight="1">
      <c r="A9" s="98" t="s">
        <v>120</v>
      </c>
      <c r="B9" s="99">
        <v>128328</v>
      </c>
      <c r="C9" s="185">
        <v>4330</v>
      </c>
      <c r="D9" s="14">
        <v>0</v>
      </c>
      <c r="E9" s="3">
        <v>15</v>
      </c>
      <c r="F9" s="3">
        <v>1</v>
      </c>
      <c r="G9" s="3">
        <v>16</v>
      </c>
      <c r="H9" s="3">
        <v>30</v>
      </c>
      <c r="I9" s="3">
        <v>0</v>
      </c>
      <c r="J9" s="4">
        <v>46</v>
      </c>
      <c r="K9" s="3">
        <f t="shared" si="0"/>
        <v>3.464203233256351</v>
      </c>
      <c r="L9" s="4">
        <f t="shared" si="1"/>
        <v>10.623556581986143</v>
      </c>
      <c r="M9" s="32">
        <v>1117200</v>
      </c>
      <c r="N9" s="32">
        <v>914884</v>
      </c>
      <c r="O9" s="36">
        <v>0</v>
      </c>
      <c r="P9" s="32">
        <v>2032084</v>
      </c>
      <c r="Q9" s="204">
        <f t="shared" si="2"/>
        <v>0.651462443877003</v>
      </c>
      <c r="R9" s="36">
        <f t="shared" si="3"/>
        <v>469.30346420323326</v>
      </c>
      <c r="S9" s="32">
        <v>374000</v>
      </c>
      <c r="T9" s="32">
        <v>1381</v>
      </c>
      <c r="U9" s="36">
        <v>478</v>
      </c>
      <c r="V9" s="32">
        <v>502000</v>
      </c>
      <c r="W9" s="36">
        <v>332000</v>
      </c>
      <c r="X9" s="32">
        <v>10659</v>
      </c>
      <c r="Y9" s="32">
        <v>0</v>
      </c>
      <c r="Z9" s="36">
        <v>62775</v>
      </c>
      <c r="AA9" s="205">
        <f t="shared" si="4"/>
        <v>949434</v>
      </c>
      <c r="AB9" s="206">
        <f t="shared" si="5"/>
        <v>0.30437747353943956</v>
      </c>
      <c r="AC9" s="36">
        <f t="shared" si="6"/>
        <v>219.2688221709007</v>
      </c>
      <c r="AD9" s="32">
        <v>33374</v>
      </c>
      <c r="AE9" s="32">
        <v>44000</v>
      </c>
      <c r="AF9" s="36">
        <v>60373</v>
      </c>
      <c r="AG9" s="32">
        <v>3119265</v>
      </c>
      <c r="AI9" s="207">
        <f t="shared" si="7"/>
        <v>0.12005328178272766</v>
      </c>
      <c r="AJ9" s="36">
        <f t="shared" si="8"/>
        <v>720.3845265588915</v>
      </c>
      <c r="AK9" s="160">
        <v>7490</v>
      </c>
      <c r="AL9" s="160">
        <v>542148</v>
      </c>
      <c r="AM9" s="4">
        <f t="shared" si="9"/>
        <v>125.20739030023094</v>
      </c>
      <c r="AN9" s="160">
        <v>0</v>
      </c>
      <c r="AO9" s="148">
        <v>5500</v>
      </c>
      <c r="AP9" s="160">
        <v>14122</v>
      </c>
      <c r="AQ9" s="148">
        <v>727240</v>
      </c>
      <c r="AR9" s="160">
        <v>10</v>
      </c>
      <c r="AS9" s="148">
        <v>3640</v>
      </c>
      <c r="AT9" s="160">
        <v>0</v>
      </c>
      <c r="AU9" s="148">
        <v>1532</v>
      </c>
      <c r="AV9" s="160">
        <v>53</v>
      </c>
      <c r="AW9" s="148">
        <v>53</v>
      </c>
      <c r="AX9" s="171">
        <v>675</v>
      </c>
      <c r="AY9" s="171">
        <v>1406</v>
      </c>
      <c r="AZ9" s="148">
        <v>2081</v>
      </c>
      <c r="BA9" s="171">
        <v>930</v>
      </c>
      <c r="BB9" s="171">
        <v>1969</v>
      </c>
      <c r="BC9" s="171">
        <v>196</v>
      </c>
      <c r="BD9" s="148">
        <v>3095</v>
      </c>
      <c r="BE9" s="3">
        <f t="shared" si="10"/>
        <v>0.7147806004618937</v>
      </c>
      <c r="BF9" s="3">
        <f t="shared" si="11"/>
        <v>0.6723747980613893</v>
      </c>
      <c r="BG9" s="148">
        <v>169</v>
      </c>
      <c r="BH9" s="171">
        <v>74491</v>
      </c>
      <c r="BI9" s="160">
        <v>0</v>
      </c>
      <c r="BJ9" s="4">
        <f t="shared" si="12"/>
        <v>17.203464203233256</v>
      </c>
      <c r="BK9" s="160">
        <v>143</v>
      </c>
      <c r="BL9" s="148">
        <v>2900</v>
      </c>
      <c r="BM9" s="4">
        <f t="shared" si="13"/>
        <v>0.6697459584295612</v>
      </c>
      <c r="BN9" s="160">
        <v>92</v>
      </c>
      <c r="BO9" s="160">
        <v>7988</v>
      </c>
      <c r="BP9" s="4">
        <f t="shared" si="14"/>
        <v>1.8448036951501154</v>
      </c>
      <c r="BQ9" s="148">
        <v>153</v>
      </c>
      <c r="BR9" s="14">
        <f t="shared" si="15"/>
        <v>0.03533487297921478</v>
      </c>
      <c r="BS9" s="100" t="s">
        <v>93</v>
      </c>
      <c r="BT9" s="100" t="s">
        <v>94</v>
      </c>
      <c r="BU9" s="100" t="s">
        <v>93</v>
      </c>
      <c r="BV9" s="101" t="s">
        <v>93</v>
      </c>
      <c r="BW9" s="102" t="s">
        <v>94</v>
      </c>
      <c r="BX9" s="100" t="s">
        <v>94</v>
      </c>
      <c r="BY9" s="100" t="s">
        <v>94</v>
      </c>
      <c r="BZ9" s="100" t="s">
        <v>93</v>
      </c>
      <c r="CA9" s="101" t="s">
        <v>94</v>
      </c>
    </row>
    <row r="10" spans="1:79" ht="12" customHeight="1">
      <c r="A10" s="98" t="s">
        <v>96</v>
      </c>
      <c r="B10" s="99">
        <v>126614</v>
      </c>
      <c r="C10" s="185">
        <v>29352</v>
      </c>
      <c r="D10" s="14">
        <v>5</v>
      </c>
      <c r="E10" s="3">
        <v>52</v>
      </c>
      <c r="F10" s="3">
        <v>9</v>
      </c>
      <c r="G10" s="3">
        <v>61</v>
      </c>
      <c r="H10" s="3">
        <v>101</v>
      </c>
      <c r="I10" s="3">
        <v>50</v>
      </c>
      <c r="J10" s="4">
        <v>212</v>
      </c>
      <c r="K10" s="3">
        <f t="shared" si="0"/>
        <v>1.7715998909784683</v>
      </c>
      <c r="L10" s="4">
        <f t="shared" si="1"/>
        <v>7.222676478604524</v>
      </c>
      <c r="M10" s="32">
        <v>3434525</v>
      </c>
      <c r="N10" s="32">
        <v>3969653</v>
      </c>
      <c r="O10" s="36">
        <v>847628</v>
      </c>
      <c r="P10" s="32">
        <v>8251806</v>
      </c>
      <c r="Q10" s="204">
        <f t="shared" si="2"/>
        <v>0.42955906432839863</v>
      </c>
      <c r="R10" s="36">
        <f t="shared" si="3"/>
        <v>281.13266557645136</v>
      </c>
      <c r="S10" s="32">
        <v>2426026</v>
      </c>
      <c r="T10" s="32">
        <v>663585</v>
      </c>
      <c r="U10" s="36">
        <v>59725</v>
      </c>
      <c r="V10" s="32">
        <v>6289768</v>
      </c>
      <c r="W10" s="36">
        <v>4559419</v>
      </c>
      <c r="X10" s="32">
        <v>121280</v>
      </c>
      <c r="Y10" s="32">
        <v>89189</v>
      </c>
      <c r="Z10" s="36">
        <v>8874</v>
      </c>
      <c r="AA10" s="205">
        <f t="shared" si="4"/>
        <v>8935137</v>
      </c>
      <c r="AB10" s="206">
        <f t="shared" si="5"/>
        <v>0.46513079553325115</v>
      </c>
      <c r="AC10" s="36">
        <f t="shared" si="6"/>
        <v>304.41322567457075</v>
      </c>
      <c r="AD10" s="32">
        <v>197856</v>
      </c>
      <c r="AE10" s="32">
        <v>347370</v>
      </c>
      <c r="AF10" s="36">
        <v>1477776</v>
      </c>
      <c r="AG10" s="32">
        <v>19209945</v>
      </c>
      <c r="AH10" s="32">
        <v>0</v>
      </c>
      <c r="AI10" s="207">
        <f t="shared" si="7"/>
        <v>0.1293991731886791</v>
      </c>
      <c r="AJ10" s="36">
        <f t="shared" si="8"/>
        <v>654.4680089942764</v>
      </c>
      <c r="AK10" s="160">
        <v>82741</v>
      </c>
      <c r="AL10" s="160">
        <v>3641096</v>
      </c>
      <c r="AM10" s="4">
        <f t="shared" si="9"/>
        <v>124.04933224311802</v>
      </c>
      <c r="AN10" s="160">
        <v>24092</v>
      </c>
      <c r="AO10" s="148">
        <v>40677</v>
      </c>
      <c r="AP10" s="160">
        <v>40413</v>
      </c>
      <c r="AQ10" s="148">
        <v>6843252</v>
      </c>
      <c r="AR10" s="160">
        <v>1728</v>
      </c>
      <c r="AS10" s="148">
        <v>450307</v>
      </c>
      <c r="AT10" s="160">
        <v>1911</v>
      </c>
      <c r="AU10" s="148">
        <v>30221</v>
      </c>
      <c r="AV10" s="160">
        <v>69</v>
      </c>
      <c r="AW10" s="148">
        <v>236</v>
      </c>
      <c r="AX10" s="171">
        <v>27536</v>
      </c>
      <c r="AY10" s="171">
        <v>20681</v>
      </c>
      <c r="AZ10" s="148">
        <v>48217</v>
      </c>
      <c r="BA10" s="171">
        <v>24913</v>
      </c>
      <c r="BB10" s="171">
        <v>7043</v>
      </c>
      <c r="BC10" s="171">
        <v>11</v>
      </c>
      <c r="BD10" s="148">
        <v>31967</v>
      </c>
      <c r="BE10" s="3">
        <f t="shared" si="10"/>
        <v>1.0890910329790133</v>
      </c>
      <c r="BF10" s="3">
        <f t="shared" si="11"/>
        <v>1.508336722244815</v>
      </c>
      <c r="BG10" s="148">
        <v>0</v>
      </c>
      <c r="BH10" s="171">
        <v>669019</v>
      </c>
      <c r="BI10" s="160">
        <v>393520</v>
      </c>
      <c r="BJ10" s="4">
        <f t="shared" si="12"/>
        <v>22.79296129735623</v>
      </c>
      <c r="BK10" s="160">
        <v>682</v>
      </c>
      <c r="BL10" s="148">
        <v>13368</v>
      </c>
      <c r="BM10" s="4">
        <f t="shared" si="13"/>
        <v>0.455437448896157</v>
      </c>
      <c r="BN10" s="160">
        <v>104</v>
      </c>
      <c r="BO10" s="160">
        <v>0</v>
      </c>
      <c r="BP10" s="4">
        <f t="shared" si="14"/>
        <v>0</v>
      </c>
      <c r="BQ10" s="148">
        <v>2391</v>
      </c>
      <c r="BR10" s="14">
        <f t="shared" si="15"/>
        <v>0.08145952575633687</v>
      </c>
      <c r="BS10" s="100" t="s">
        <v>94</v>
      </c>
      <c r="BT10" s="100" t="s">
        <v>94</v>
      </c>
      <c r="BU10" s="100" t="s">
        <v>94</v>
      </c>
      <c r="BV10" s="101" t="s">
        <v>94</v>
      </c>
      <c r="BW10" s="102" t="s">
        <v>94</v>
      </c>
      <c r="BX10" s="100" t="s">
        <v>93</v>
      </c>
      <c r="BY10" s="100" t="s">
        <v>94</v>
      </c>
      <c r="BZ10" s="100" t="s">
        <v>93</v>
      </c>
      <c r="CA10" s="101" t="s">
        <v>93</v>
      </c>
    </row>
    <row r="11" spans="1:79" ht="12" customHeight="1">
      <c r="A11" s="98" t="s">
        <v>95</v>
      </c>
      <c r="B11" s="99">
        <v>126580</v>
      </c>
      <c r="C11" s="185">
        <v>6666</v>
      </c>
      <c r="D11" s="14">
        <v>0</v>
      </c>
      <c r="E11" s="3">
        <v>8</v>
      </c>
      <c r="F11" s="3">
        <v>0</v>
      </c>
      <c r="G11" s="3">
        <v>8</v>
      </c>
      <c r="H11" s="3">
        <v>10</v>
      </c>
      <c r="I11" s="3">
        <v>7.4</v>
      </c>
      <c r="J11" s="4">
        <v>25.4</v>
      </c>
      <c r="K11" s="3">
        <f t="shared" si="0"/>
        <v>1.2001200120012</v>
      </c>
      <c r="L11" s="4">
        <f t="shared" si="1"/>
        <v>3.81038103810381</v>
      </c>
      <c r="M11" s="32">
        <v>492170</v>
      </c>
      <c r="N11" s="32">
        <v>402688</v>
      </c>
      <c r="O11" s="36">
        <v>46301</v>
      </c>
      <c r="P11" s="32">
        <v>941159</v>
      </c>
      <c r="Q11" s="204">
        <f t="shared" si="2"/>
        <v>0.41775482067985326</v>
      </c>
      <c r="R11" s="36">
        <f t="shared" si="3"/>
        <v>141.1879687968797</v>
      </c>
      <c r="S11" s="32">
        <v>318943</v>
      </c>
      <c r="T11" s="32">
        <v>17700</v>
      </c>
      <c r="U11" s="36">
        <v>21292</v>
      </c>
      <c r="V11" s="32">
        <v>759459</v>
      </c>
      <c r="W11" s="36">
        <v>428579</v>
      </c>
      <c r="X11" s="32">
        <v>5808</v>
      </c>
      <c r="Y11" s="32">
        <v>13644</v>
      </c>
      <c r="Z11" s="36">
        <v>5000</v>
      </c>
      <c r="AA11" s="205">
        <f t="shared" si="4"/>
        <v>1102854</v>
      </c>
      <c r="AB11" s="206">
        <f t="shared" si="5"/>
        <v>0.4895268227855855</v>
      </c>
      <c r="AC11" s="36">
        <f t="shared" si="6"/>
        <v>165.44464446444644</v>
      </c>
      <c r="AD11" s="32">
        <v>22759</v>
      </c>
      <c r="AE11" s="32">
        <v>33176</v>
      </c>
      <c r="AF11" s="36">
        <v>152950</v>
      </c>
      <c r="AG11" s="32">
        <v>2252898</v>
      </c>
      <c r="AI11" s="207">
        <f t="shared" si="7"/>
        <v>0.15102104045544892</v>
      </c>
      <c r="AJ11" s="36">
        <f t="shared" si="8"/>
        <v>337.968496849685</v>
      </c>
      <c r="AK11" s="160">
        <v>13672</v>
      </c>
      <c r="AL11" s="160">
        <v>439589</v>
      </c>
      <c r="AM11" s="4">
        <f t="shared" si="9"/>
        <v>65.94494449444944</v>
      </c>
      <c r="AN11" s="160">
        <v>0</v>
      </c>
      <c r="AO11" s="148">
        <v>8835</v>
      </c>
      <c r="AP11" s="160">
        <v>6085</v>
      </c>
      <c r="AQ11" s="148">
        <v>726227</v>
      </c>
      <c r="AR11" s="160">
        <v>575</v>
      </c>
      <c r="AS11" s="148">
        <v>7352</v>
      </c>
      <c r="AT11" s="160">
        <v>917</v>
      </c>
      <c r="AU11" s="148">
        <v>8864</v>
      </c>
      <c r="AV11" s="160">
        <v>7</v>
      </c>
      <c r="AW11" s="148">
        <v>116</v>
      </c>
      <c r="AX11" s="171">
        <v>8553</v>
      </c>
      <c r="AY11" s="171">
        <v>959</v>
      </c>
      <c r="AZ11" s="148">
        <v>9512</v>
      </c>
      <c r="BA11" s="171">
        <v>8978</v>
      </c>
      <c r="BB11" s="171">
        <v>1674</v>
      </c>
      <c r="BC11" s="171">
        <v>12</v>
      </c>
      <c r="BD11" s="148">
        <v>10664</v>
      </c>
      <c r="BE11" s="3">
        <f t="shared" si="10"/>
        <v>1.5997599759975998</v>
      </c>
      <c r="BF11" s="3">
        <f t="shared" si="11"/>
        <v>0.891972993248312</v>
      </c>
      <c r="BG11" s="148">
        <v>28</v>
      </c>
      <c r="BH11" s="171">
        <v>73439</v>
      </c>
      <c r="BI11" s="160">
        <v>12789</v>
      </c>
      <c r="BJ11" s="4">
        <f t="shared" si="12"/>
        <v>11.016951695169517</v>
      </c>
      <c r="BK11" s="160">
        <v>209</v>
      </c>
      <c r="BL11" s="148">
        <v>3524</v>
      </c>
      <c r="BM11" s="4">
        <f t="shared" si="13"/>
        <v>0.5286528652865287</v>
      </c>
      <c r="BN11" s="160">
        <v>89</v>
      </c>
      <c r="BO11" s="160">
        <v>15489</v>
      </c>
      <c r="BP11" s="4">
        <f t="shared" si="14"/>
        <v>2.3235823582358237</v>
      </c>
      <c r="BQ11" s="148">
        <v>140</v>
      </c>
      <c r="BR11" s="14">
        <f t="shared" si="15"/>
        <v>0.021002100210021003</v>
      </c>
      <c r="BS11" s="100" t="s">
        <v>93</v>
      </c>
      <c r="BT11" s="100" t="s">
        <v>94</v>
      </c>
      <c r="BU11" s="100" t="s">
        <v>94</v>
      </c>
      <c r="BV11" s="101" t="s">
        <v>93</v>
      </c>
      <c r="BW11" s="102" t="s">
        <v>94</v>
      </c>
      <c r="BX11" s="100" t="s">
        <v>93</v>
      </c>
      <c r="BY11" s="100" t="s">
        <v>93</v>
      </c>
      <c r="BZ11" s="100"/>
      <c r="CA11" s="101"/>
    </row>
    <row r="12" spans="1:79" ht="12" customHeight="1">
      <c r="A12" s="98" t="s">
        <v>131</v>
      </c>
      <c r="B12" s="99">
        <v>126562</v>
      </c>
      <c r="C12" s="185">
        <v>29764</v>
      </c>
      <c r="D12" s="14">
        <v>0</v>
      </c>
      <c r="E12" s="3">
        <v>25</v>
      </c>
      <c r="F12" s="3">
        <v>0</v>
      </c>
      <c r="G12" s="3">
        <v>25</v>
      </c>
      <c r="H12" s="3">
        <v>49.15</v>
      </c>
      <c r="I12" s="3">
        <v>14.29</v>
      </c>
      <c r="J12" s="4">
        <v>88.44</v>
      </c>
      <c r="K12" s="3">
        <f t="shared" si="0"/>
        <v>0.8399408681628814</v>
      </c>
      <c r="L12" s="4">
        <f t="shared" si="1"/>
        <v>2.971374815213009</v>
      </c>
      <c r="M12" s="32">
        <v>1361927</v>
      </c>
      <c r="N12" s="32">
        <v>1841300</v>
      </c>
      <c r="O12" s="36">
        <v>166342</v>
      </c>
      <c r="P12" s="32">
        <v>3369569</v>
      </c>
      <c r="Q12" s="204">
        <f t="shared" si="2"/>
        <v>0.4397872514818941</v>
      </c>
      <c r="R12" s="36">
        <f t="shared" si="3"/>
        <v>113.20954844778927</v>
      </c>
      <c r="S12" s="32">
        <v>2169458</v>
      </c>
      <c r="T12" s="32">
        <v>951386</v>
      </c>
      <c r="U12" s="36">
        <v>46454</v>
      </c>
      <c r="V12" s="32">
        <v>390574</v>
      </c>
      <c r="W12" s="36">
        <v>168605</v>
      </c>
      <c r="X12" s="32">
        <v>0</v>
      </c>
      <c r="Y12" s="32">
        <v>23774</v>
      </c>
      <c r="Z12" s="36">
        <v>1011399</v>
      </c>
      <c r="AA12" s="205">
        <f t="shared" si="4"/>
        <v>3595205</v>
      </c>
      <c r="AB12" s="206">
        <f t="shared" si="5"/>
        <v>0.4692366666074988</v>
      </c>
      <c r="AC12" s="36">
        <f t="shared" si="6"/>
        <v>120.79038435694127</v>
      </c>
      <c r="AD12" s="32">
        <v>10050</v>
      </c>
      <c r="AF12" s="36">
        <v>686992</v>
      </c>
      <c r="AG12" s="32">
        <v>7661816</v>
      </c>
      <c r="AH12" s="32">
        <v>697025</v>
      </c>
      <c r="AI12" s="207">
        <f t="shared" si="7"/>
        <v>0.2892149850635933</v>
      </c>
      <c r="AJ12" s="36">
        <f t="shared" si="8"/>
        <v>257.41889530977016</v>
      </c>
      <c r="AK12" s="160">
        <v>13997</v>
      </c>
      <c r="AL12" s="160">
        <v>956911</v>
      </c>
      <c r="AM12" s="4">
        <f t="shared" si="9"/>
        <v>32.149946243784434</v>
      </c>
      <c r="AN12" s="160">
        <v>1259</v>
      </c>
      <c r="AO12" s="148">
        <v>18521</v>
      </c>
      <c r="AP12" s="160">
        <v>12923</v>
      </c>
      <c r="AQ12" s="148">
        <v>1981132</v>
      </c>
      <c r="AR12" s="160">
        <v>813</v>
      </c>
      <c r="AS12" s="148">
        <v>18763</v>
      </c>
      <c r="AT12" s="160">
        <v>869</v>
      </c>
      <c r="AU12" s="148">
        <v>48799</v>
      </c>
      <c r="AV12" s="160">
        <v>2</v>
      </c>
      <c r="AW12" s="148">
        <v>167</v>
      </c>
      <c r="AX12" s="171">
        <v>5353</v>
      </c>
      <c r="AY12" s="171">
        <v>7714</v>
      </c>
      <c r="AZ12" s="148">
        <v>13067</v>
      </c>
      <c r="BA12" s="171">
        <v>2275</v>
      </c>
      <c r="BB12" s="171">
        <v>4839</v>
      </c>
      <c r="BC12" s="171">
        <v>0</v>
      </c>
      <c r="BD12" s="148">
        <v>7114</v>
      </c>
      <c r="BE12" s="3">
        <f t="shared" si="10"/>
        <v>0.2390135734444295</v>
      </c>
      <c r="BF12" s="3">
        <f t="shared" si="11"/>
        <v>1.8368006747258927</v>
      </c>
      <c r="BG12" s="148">
        <v>0</v>
      </c>
      <c r="BH12" s="171">
        <v>247616</v>
      </c>
      <c r="BI12" s="160">
        <v>11620</v>
      </c>
      <c r="BJ12" s="4">
        <f t="shared" si="12"/>
        <v>8.319311920440802</v>
      </c>
      <c r="BK12" s="160">
        <v>482</v>
      </c>
      <c r="BL12" s="148">
        <v>7654</v>
      </c>
      <c r="BM12" s="4">
        <f t="shared" si="13"/>
        <v>0.25715629619674774</v>
      </c>
      <c r="BN12" s="160">
        <v>84</v>
      </c>
      <c r="BO12" s="160">
        <v>19871</v>
      </c>
      <c r="BP12" s="4">
        <f t="shared" si="14"/>
        <v>0.6676185996505846</v>
      </c>
      <c r="BQ12" s="148">
        <v>1222</v>
      </c>
      <c r="BR12" s="14">
        <f t="shared" si="15"/>
        <v>0.04105630963580164</v>
      </c>
      <c r="BS12" s="100" t="s">
        <v>94</v>
      </c>
      <c r="BT12" s="100" t="s">
        <v>94</v>
      </c>
      <c r="BU12" s="100" t="s">
        <v>94</v>
      </c>
      <c r="BV12" s="101" t="s">
        <v>94</v>
      </c>
      <c r="BW12" s="102" t="s">
        <v>94</v>
      </c>
      <c r="BX12" s="100" t="s">
        <v>94</v>
      </c>
      <c r="BY12" s="100" t="s">
        <v>94</v>
      </c>
      <c r="BZ12" s="100" t="s">
        <v>94</v>
      </c>
      <c r="CA12" s="101" t="s">
        <v>94</v>
      </c>
    </row>
    <row r="13" spans="1:79" ht="12" customHeight="1">
      <c r="A13" s="98" t="s">
        <v>113</v>
      </c>
      <c r="B13" s="99">
        <v>127741</v>
      </c>
      <c r="C13" s="185">
        <v>13156</v>
      </c>
      <c r="D13" s="14">
        <v>1</v>
      </c>
      <c r="E13" s="3">
        <v>19</v>
      </c>
      <c r="G13" s="3">
        <v>19</v>
      </c>
      <c r="H13" s="3">
        <v>32</v>
      </c>
      <c r="I13" s="3">
        <v>17</v>
      </c>
      <c r="J13" s="4">
        <v>68</v>
      </c>
      <c r="K13" s="3">
        <f t="shared" si="0"/>
        <v>1.4442079659470963</v>
      </c>
      <c r="L13" s="4">
        <f t="shared" si="1"/>
        <v>5.168744299179082</v>
      </c>
      <c r="M13" s="32">
        <v>950275</v>
      </c>
      <c r="N13" s="32">
        <v>1190667</v>
      </c>
      <c r="O13" s="36">
        <v>218585</v>
      </c>
      <c r="P13" s="32">
        <v>2359527</v>
      </c>
      <c r="Q13" s="204">
        <f t="shared" si="2"/>
        <v>0.5130070085152318</v>
      </c>
      <c r="R13" s="36">
        <f t="shared" si="3"/>
        <v>179.34987838248708</v>
      </c>
      <c r="S13" s="32">
        <v>447881</v>
      </c>
      <c r="T13" s="32">
        <v>16587</v>
      </c>
      <c r="U13" s="36">
        <v>85557</v>
      </c>
      <c r="V13" s="32">
        <v>1288796</v>
      </c>
      <c r="W13" s="36">
        <v>508176</v>
      </c>
      <c r="X13" s="32">
        <v>37349</v>
      </c>
      <c r="Y13" s="32">
        <v>37347</v>
      </c>
      <c r="Z13" s="36">
        <v>126327</v>
      </c>
      <c r="AA13" s="205">
        <f t="shared" si="4"/>
        <v>1937700</v>
      </c>
      <c r="AB13" s="206">
        <f t="shared" si="5"/>
        <v>0.4212936238491718</v>
      </c>
      <c r="AC13" s="36">
        <f t="shared" si="6"/>
        <v>147.28640924293097</v>
      </c>
      <c r="AD13" s="32">
        <v>76506</v>
      </c>
      <c r="AE13" s="32">
        <v>93468</v>
      </c>
      <c r="AF13" s="36">
        <v>132204</v>
      </c>
      <c r="AG13" s="32">
        <v>4599405</v>
      </c>
      <c r="AH13" s="32">
        <v>447812</v>
      </c>
      <c r="AI13" s="207">
        <f t="shared" si="7"/>
        <v>0.11597978434167028</v>
      </c>
      <c r="AJ13" s="36">
        <f t="shared" si="8"/>
        <v>349.6051231377318</v>
      </c>
      <c r="AK13" s="160">
        <v>17309</v>
      </c>
      <c r="AL13" s="160">
        <v>1041084</v>
      </c>
      <c r="AM13" s="4">
        <f t="shared" si="9"/>
        <v>79.13377926421404</v>
      </c>
      <c r="AN13" s="160">
        <v>250</v>
      </c>
      <c r="AO13" s="148">
        <v>16114</v>
      </c>
      <c r="AP13" s="160">
        <v>23358</v>
      </c>
      <c r="AQ13" s="148">
        <v>2073630</v>
      </c>
      <c r="AR13" s="160">
        <v>2759</v>
      </c>
      <c r="AS13" s="148">
        <v>34451</v>
      </c>
      <c r="AT13" s="160">
        <v>0</v>
      </c>
      <c r="AU13" s="148">
        <v>3888</v>
      </c>
      <c r="AV13" s="160">
        <v>12</v>
      </c>
      <c r="AW13" s="148">
        <v>155</v>
      </c>
      <c r="AX13" s="171">
        <v>13669</v>
      </c>
      <c r="AY13" s="171">
        <v>6015</v>
      </c>
      <c r="AZ13" s="148">
        <v>19684</v>
      </c>
      <c r="BA13" s="171">
        <v>15272</v>
      </c>
      <c r="BB13" s="171">
        <v>4555</v>
      </c>
      <c r="BC13" s="171">
        <v>0</v>
      </c>
      <c r="BD13" s="148">
        <v>19827</v>
      </c>
      <c r="BE13" s="3">
        <f t="shared" si="10"/>
        <v>1.507069017938583</v>
      </c>
      <c r="BF13" s="3">
        <f t="shared" si="11"/>
        <v>0.9927876128511626</v>
      </c>
      <c r="BG13" s="148">
        <v>0</v>
      </c>
      <c r="BH13" s="171">
        <v>208352</v>
      </c>
      <c r="BI13" s="160">
        <v>53309</v>
      </c>
      <c r="BJ13" s="4">
        <f t="shared" si="12"/>
        <v>15.837032532684706</v>
      </c>
      <c r="BK13" s="160">
        <v>473</v>
      </c>
      <c r="BL13" s="148">
        <v>9782</v>
      </c>
      <c r="BM13" s="4">
        <f t="shared" si="13"/>
        <v>0.7435390696260261</v>
      </c>
      <c r="BN13" s="160">
        <v>96</v>
      </c>
      <c r="BO13" s="160">
        <v>19667</v>
      </c>
      <c r="BP13" s="4">
        <f t="shared" si="14"/>
        <v>1.4949072666463972</v>
      </c>
      <c r="BQ13" s="148">
        <v>267</v>
      </c>
      <c r="BR13" s="14">
        <f t="shared" si="15"/>
        <v>0.020294922468835512</v>
      </c>
      <c r="BS13" s="100" t="s">
        <v>94</v>
      </c>
      <c r="BT13" s="100" t="s">
        <v>94</v>
      </c>
      <c r="BU13" s="100" t="s">
        <v>94</v>
      </c>
      <c r="BV13" s="101" t="s">
        <v>93</v>
      </c>
      <c r="BW13" s="102" t="s">
        <v>93</v>
      </c>
      <c r="BX13" s="100" t="s">
        <v>93</v>
      </c>
      <c r="BY13" s="100" t="s">
        <v>93</v>
      </c>
      <c r="BZ13" s="100"/>
      <c r="CA13" s="101"/>
    </row>
    <row r="14" spans="1:79" s="142" customFormat="1" ht="12" customHeight="1">
      <c r="A14" s="132" t="s">
        <v>167</v>
      </c>
      <c r="B14" s="133"/>
      <c r="C14" s="153">
        <f aca="true" t="shared" si="16" ref="C14:P14">SUM(C6:C13)</f>
        <v>119344</v>
      </c>
      <c r="D14" s="134">
        <f t="shared" si="16"/>
        <v>8</v>
      </c>
      <c r="E14" s="135">
        <f t="shared" si="16"/>
        <v>168.5</v>
      </c>
      <c r="F14" s="135">
        <f t="shared" si="16"/>
        <v>29.2</v>
      </c>
      <c r="G14" s="135">
        <f t="shared" si="16"/>
        <v>197.7</v>
      </c>
      <c r="H14" s="135">
        <f t="shared" si="16"/>
        <v>290.55</v>
      </c>
      <c r="I14" s="135">
        <f t="shared" si="16"/>
        <v>131.68</v>
      </c>
      <c r="J14" s="136">
        <f t="shared" si="16"/>
        <v>619.9300000000001</v>
      </c>
      <c r="K14" s="135">
        <f t="shared" si="16"/>
        <v>14.20093387611479</v>
      </c>
      <c r="L14" s="136">
        <f t="shared" si="16"/>
        <v>47.17829136918442</v>
      </c>
      <c r="M14" s="137">
        <f t="shared" si="16"/>
        <v>10898897</v>
      </c>
      <c r="N14" s="137">
        <f t="shared" si="16"/>
        <v>10998108</v>
      </c>
      <c r="O14" s="138">
        <f t="shared" si="16"/>
        <v>2128178</v>
      </c>
      <c r="P14" s="139">
        <f t="shared" si="16"/>
        <v>24025183</v>
      </c>
      <c r="Q14" s="208">
        <f t="shared" si="2"/>
        <v>0.44563462245807034</v>
      </c>
      <c r="R14" s="138">
        <f aca="true" t="shared" si="17" ref="R14:Z14">SUM(R6:R13)</f>
        <v>1779.2397045967382</v>
      </c>
      <c r="S14" s="139">
        <f t="shared" si="17"/>
        <v>7871279</v>
      </c>
      <c r="T14" s="137">
        <f t="shared" si="17"/>
        <v>2013034</v>
      </c>
      <c r="U14" s="138">
        <f t="shared" si="17"/>
        <v>226120</v>
      </c>
      <c r="V14" s="139">
        <f t="shared" si="17"/>
        <v>14699329</v>
      </c>
      <c r="W14" s="138">
        <f t="shared" si="17"/>
        <v>9628381</v>
      </c>
      <c r="X14" s="139">
        <f t="shared" si="17"/>
        <v>483473</v>
      </c>
      <c r="Y14" s="139">
        <f t="shared" si="17"/>
        <v>325964</v>
      </c>
      <c r="Z14" s="140">
        <f t="shared" si="17"/>
        <v>1262323</v>
      </c>
      <c r="AA14" s="209">
        <f t="shared" si="4"/>
        <v>24642368</v>
      </c>
      <c r="AB14" s="210">
        <f t="shared" si="5"/>
        <v>0.45708256874267444</v>
      </c>
      <c r="AC14" s="211">
        <f>AA13/C13</f>
        <v>147.28640924293097</v>
      </c>
      <c r="AD14" s="139">
        <f>SUM(AD6:AD13)</f>
        <v>1050740</v>
      </c>
      <c r="AE14" s="139">
        <f>SUM(AE6:AE13)</f>
        <v>928286</v>
      </c>
      <c r="AF14" s="140">
        <f>SUM(AF6:AF13)</f>
        <v>3265713</v>
      </c>
      <c r="AG14" s="139">
        <f>SUM(AG6:AG13)</f>
        <v>53912290</v>
      </c>
      <c r="AH14" s="137">
        <f>SUM(AH6:AH13)</f>
        <v>1467009</v>
      </c>
      <c r="AI14" s="212">
        <f>(V14+W14)/AG14</f>
        <v>0.4512460887860634</v>
      </c>
      <c r="AJ14" s="211">
        <f>SUM(AJ6:AJ13)</f>
        <v>3665.585494705751</v>
      </c>
      <c r="AK14" s="150">
        <f>SUM(AK6:AK13)</f>
        <v>192465</v>
      </c>
      <c r="AL14" s="150">
        <f>SUM(AL6:AL13)</f>
        <v>9676859</v>
      </c>
      <c r="AM14" s="213">
        <f t="shared" si="9"/>
        <v>81.08374949725165</v>
      </c>
      <c r="AN14" s="150">
        <f aca="true" t="shared" si="18" ref="AN14:BD14">SUM(AN6:AN13)</f>
        <v>28644</v>
      </c>
      <c r="AO14" s="149">
        <f t="shared" si="18"/>
        <v>205042</v>
      </c>
      <c r="AP14" s="150">
        <f t="shared" si="18"/>
        <v>99555</v>
      </c>
      <c r="AQ14" s="149">
        <f t="shared" si="18"/>
        <v>14005008</v>
      </c>
      <c r="AR14" s="150">
        <f t="shared" si="18"/>
        <v>7174</v>
      </c>
      <c r="AS14" s="149">
        <f t="shared" si="18"/>
        <v>533208</v>
      </c>
      <c r="AT14" s="150">
        <f t="shared" si="18"/>
        <v>7633</v>
      </c>
      <c r="AU14" s="149">
        <f t="shared" si="18"/>
        <v>147597</v>
      </c>
      <c r="AV14" s="150">
        <f t="shared" si="18"/>
        <v>201</v>
      </c>
      <c r="AW14" s="149">
        <f t="shared" si="18"/>
        <v>1137</v>
      </c>
      <c r="AX14" s="150">
        <f t="shared" si="18"/>
        <v>87574</v>
      </c>
      <c r="AY14" s="150">
        <f t="shared" si="18"/>
        <v>73808</v>
      </c>
      <c r="AZ14" s="149">
        <f t="shared" si="18"/>
        <v>161382</v>
      </c>
      <c r="BA14" s="150">
        <f t="shared" si="18"/>
        <v>86798</v>
      </c>
      <c r="BB14" s="150">
        <f t="shared" si="18"/>
        <v>57255</v>
      </c>
      <c r="BC14" s="150">
        <f t="shared" si="18"/>
        <v>704</v>
      </c>
      <c r="BD14" s="149">
        <f t="shared" si="18"/>
        <v>144757</v>
      </c>
      <c r="BE14" s="214">
        <f t="shared" si="10"/>
        <v>1.212939066899048</v>
      </c>
      <c r="BF14" s="214">
        <f>AZ14/BD14</f>
        <v>1.1148476412194228</v>
      </c>
      <c r="BG14" s="149">
        <f aca="true" t="shared" si="19" ref="BG14:BL14">SUM(BG6:BG13)</f>
        <v>197</v>
      </c>
      <c r="BH14" s="150">
        <f t="shared" si="19"/>
        <v>1708368</v>
      </c>
      <c r="BI14" s="150">
        <f t="shared" si="19"/>
        <v>662781</v>
      </c>
      <c r="BJ14" s="213">
        <f t="shared" si="19"/>
        <v>99.51298546996777</v>
      </c>
      <c r="BK14" s="150">
        <f t="shared" si="19"/>
        <v>2581</v>
      </c>
      <c r="BL14" s="149">
        <f t="shared" si="19"/>
        <v>50044</v>
      </c>
      <c r="BM14" s="213">
        <f t="shared" si="13"/>
        <v>0.41932564686955354</v>
      </c>
      <c r="BN14" s="150">
        <f>SUM(BN6:BN13)</f>
        <v>749</v>
      </c>
      <c r="BO14" s="150">
        <f>SUM(BO6:BO13)</f>
        <v>117033</v>
      </c>
      <c r="BP14" s="213">
        <f t="shared" si="14"/>
        <v>0.9806358090896903</v>
      </c>
      <c r="BQ14" s="149">
        <f>SUM(BQ6:BQ13)</f>
        <v>7453</v>
      </c>
      <c r="BR14" s="215">
        <f t="shared" si="15"/>
        <v>0.06244972516423113</v>
      </c>
      <c r="BS14" s="132"/>
      <c r="BT14" s="132"/>
      <c r="BU14" s="132"/>
      <c r="BV14" s="141"/>
      <c r="BW14" s="132"/>
      <c r="BX14" s="132"/>
      <c r="BY14" s="132"/>
      <c r="BZ14" s="132"/>
      <c r="CA14" s="141"/>
    </row>
    <row r="15" spans="1:79" s="142" customFormat="1" ht="12" customHeight="1">
      <c r="A15" s="132" t="s">
        <v>168</v>
      </c>
      <c r="B15" s="133"/>
      <c r="C15" s="150">
        <f aca="true" t="shared" si="20" ref="C15:AH15">AVERAGE(C6:C13)</f>
        <v>14918</v>
      </c>
      <c r="D15" s="135">
        <f t="shared" si="20"/>
        <v>1</v>
      </c>
      <c r="E15" s="135">
        <f t="shared" si="20"/>
        <v>21.0625</v>
      </c>
      <c r="F15" s="135">
        <f t="shared" si="20"/>
        <v>4.171428571428572</v>
      </c>
      <c r="G15" s="135">
        <f t="shared" si="20"/>
        <v>24.7125</v>
      </c>
      <c r="H15" s="135">
        <f t="shared" si="20"/>
        <v>36.31875</v>
      </c>
      <c r="I15" s="135">
        <f t="shared" si="20"/>
        <v>16.46</v>
      </c>
      <c r="J15" s="136">
        <f t="shared" si="20"/>
        <v>77.49125000000001</v>
      </c>
      <c r="K15" s="135">
        <f t="shared" si="20"/>
        <v>1.7751167345143488</v>
      </c>
      <c r="L15" s="136">
        <f t="shared" si="20"/>
        <v>5.897286421148053</v>
      </c>
      <c r="M15" s="137">
        <f t="shared" si="20"/>
        <v>1362362.125</v>
      </c>
      <c r="N15" s="137">
        <f t="shared" si="20"/>
        <v>1374763.5</v>
      </c>
      <c r="O15" s="138">
        <f t="shared" si="20"/>
        <v>266022.25</v>
      </c>
      <c r="P15" s="137">
        <f t="shared" si="20"/>
        <v>3003147.875</v>
      </c>
      <c r="Q15" s="208">
        <f t="shared" si="20"/>
        <v>0.4838543567927839</v>
      </c>
      <c r="R15" s="138">
        <f t="shared" si="20"/>
        <v>222.40496307459227</v>
      </c>
      <c r="S15" s="137">
        <f t="shared" si="20"/>
        <v>983909.875</v>
      </c>
      <c r="T15" s="137">
        <f t="shared" si="20"/>
        <v>251629.25</v>
      </c>
      <c r="U15" s="138">
        <f t="shared" si="20"/>
        <v>28265</v>
      </c>
      <c r="V15" s="137">
        <f t="shared" si="20"/>
        <v>1837416.125</v>
      </c>
      <c r="W15" s="138">
        <f t="shared" si="20"/>
        <v>1203547.625</v>
      </c>
      <c r="X15" s="137">
        <f t="shared" si="20"/>
        <v>60434.125</v>
      </c>
      <c r="Y15" s="137">
        <f t="shared" si="20"/>
        <v>40745.5</v>
      </c>
      <c r="Z15" s="138">
        <f t="shared" si="20"/>
        <v>157790.375</v>
      </c>
      <c r="AA15" s="37">
        <f t="shared" si="20"/>
        <v>3080296</v>
      </c>
      <c r="AB15" s="210">
        <f t="shared" si="20"/>
        <v>0.43703452439081103</v>
      </c>
      <c r="AC15" s="211">
        <f t="shared" si="20"/>
        <v>200.35815859457523</v>
      </c>
      <c r="AD15" s="137">
        <f t="shared" si="20"/>
        <v>131342.5</v>
      </c>
      <c r="AE15" s="137">
        <f t="shared" si="20"/>
        <v>132612.2857142857</v>
      </c>
      <c r="AF15" s="138">
        <f t="shared" si="20"/>
        <v>408214.125</v>
      </c>
      <c r="AG15" s="137">
        <f t="shared" si="20"/>
        <v>6739036.25</v>
      </c>
      <c r="AH15" s="137">
        <f t="shared" si="20"/>
        <v>244501.5</v>
      </c>
      <c r="AI15" s="212">
        <f aca="true" t="shared" si="21" ref="AI15:BR15">AVERAGE(AI6:AI13)</f>
        <v>0.14108575684603533</v>
      </c>
      <c r="AJ15" s="211">
        <f t="shared" si="21"/>
        <v>458.1981868382189</v>
      </c>
      <c r="AK15" s="150">
        <f t="shared" si="21"/>
        <v>24058.125</v>
      </c>
      <c r="AL15" s="150">
        <f t="shared" si="21"/>
        <v>1209607.375</v>
      </c>
      <c r="AM15" s="213">
        <f t="shared" si="21"/>
        <v>93.4390042984664</v>
      </c>
      <c r="AN15" s="150">
        <f t="shared" si="21"/>
        <v>3580.5</v>
      </c>
      <c r="AO15" s="149">
        <f t="shared" si="21"/>
        <v>25630.25</v>
      </c>
      <c r="AP15" s="150">
        <f t="shared" si="21"/>
        <v>12444.375</v>
      </c>
      <c r="AQ15" s="149">
        <f t="shared" si="21"/>
        <v>1750626</v>
      </c>
      <c r="AR15" s="150">
        <f t="shared" si="21"/>
        <v>896.75</v>
      </c>
      <c r="AS15" s="149">
        <f t="shared" si="21"/>
        <v>66651</v>
      </c>
      <c r="AT15" s="150">
        <f t="shared" si="21"/>
        <v>954.125</v>
      </c>
      <c r="AU15" s="149">
        <f t="shared" si="21"/>
        <v>18449.625</v>
      </c>
      <c r="AV15" s="150">
        <f t="shared" si="21"/>
        <v>25.125</v>
      </c>
      <c r="AW15" s="149">
        <f t="shared" si="21"/>
        <v>142.125</v>
      </c>
      <c r="AX15" s="150">
        <f t="shared" si="21"/>
        <v>10946.75</v>
      </c>
      <c r="AY15" s="150">
        <f t="shared" si="21"/>
        <v>9226</v>
      </c>
      <c r="AZ15" s="149">
        <f t="shared" si="21"/>
        <v>20172.75</v>
      </c>
      <c r="BA15" s="150">
        <f t="shared" si="21"/>
        <v>10849.75</v>
      </c>
      <c r="BB15" s="150">
        <f t="shared" si="21"/>
        <v>7156.875</v>
      </c>
      <c r="BC15" s="150">
        <f t="shared" si="21"/>
        <v>88</v>
      </c>
      <c r="BD15" s="149">
        <f t="shared" si="21"/>
        <v>18094.625</v>
      </c>
      <c r="BE15" s="214">
        <f t="shared" si="21"/>
        <v>1.2102552249482008</v>
      </c>
      <c r="BF15" s="214">
        <f t="shared" si="21"/>
        <v>1.0660028222334166</v>
      </c>
      <c r="BG15" s="149">
        <f t="shared" si="21"/>
        <v>24.625</v>
      </c>
      <c r="BH15" s="150">
        <f t="shared" si="21"/>
        <v>213546</v>
      </c>
      <c r="BI15" s="150">
        <f t="shared" si="21"/>
        <v>82847.625</v>
      </c>
      <c r="BJ15" s="213">
        <f t="shared" si="21"/>
        <v>12.439123183745972</v>
      </c>
      <c r="BK15" s="150">
        <f t="shared" si="21"/>
        <v>322.625</v>
      </c>
      <c r="BL15" s="149">
        <f t="shared" si="21"/>
        <v>6255.5</v>
      </c>
      <c r="BM15" s="213">
        <f t="shared" si="21"/>
        <v>0.4717556570550102</v>
      </c>
      <c r="BN15" s="150">
        <f t="shared" si="21"/>
        <v>93.625</v>
      </c>
      <c r="BO15" s="150">
        <f t="shared" si="21"/>
        <v>14629.125</v>
      </c>
      <c r="BP15" s="213">
        <f t="shared" si="21"/>
        <v>1.3877413616583596</v>
      </c>
      <c r="BQ15" s="149">
        <f t="shared" si="21"/>
        <v>931.625</v>
      </c>
      <c r="BR15" s="215">
        <f t="shared" si="21"/>
        <v>0.04468674588259242</v>
      </c>
      <c r="BS15" s="132"/>
      <c r="BT15" s="132"/>
      <c r="BU15" s="132"/>
      <c r="BV15" s="141"/>
      <c r="BW15" s="132"/>
      <c r="BX15" s="132"/>
      <c r="BY15" s="132"/>
      <c r="BZ15" s="132"/>
      <c r="CA15" s="141"/>
    </row>
    <row r="16" spans="1:79" s="45" customFormat="1" ht="12" customHeight="1">
      <c r="A16" s="103" t="s">
        <v>162</v>
      </c>
      <c r="B16" s="95"/>
      <c r="C16" s="184"/>
      <c r="D16" s="83"/>
      <c r="E16" s="39"/>
      <c r="F16" s="39"/>
      <c r="G16" s="39"/>
      <c r="H16" s="39"/>
      <c r="I16" s="39"/>
      <c r="J16" s="40"/>
      <c r="K16" s="39"/>
      <c r="L16" s="40"/>
      <c r="M16" s="41"/>
      <c r="N16" s="41"/>
      <c r="O16" s="42"/>
      <c r="P16" s="41"/>
      <c r="Q16" s="199"/>
      <c r="R16" s="42"/>
      <c r="S16" s="41"/>
      <c r="T16" s="41"/>
      <c r="U16" s="42"/>
      <c r="V16" s="43"/>
      <c r="W16" s="44"/>
      <c r="X16" s="43"/>
      <c r="Y16" s="43"/>
      <c r="Z16" s="44"/>
      <c r="AA16" s="216"/>
      <c r="AB16" s="200"/>
      <c r="AC16" s="44"/>
      <c r="AD16" s="43"/>
      <c r="AE16" s="43"/>
      <c r="AF16" s="44"/>
      <c r="AG16" s="43"/>
      <c r="AH16" s="43"/>
      <c r="AI16" s="200"/>
      <c r="AJ16" s="44"/>
      <c r="AK16" s="159"/>
      <c r="AL16" s="159"/>
      <c r="AM16" s="201"/>
      <c r="AN16" s="159"/>
      <c r="AO16" s="147"/>
      <c r="AP16" s="159"/>
      <c r="AQ16" s="147"/>
      <c r="AR16" s="159"/>
      <c r="AS16" s="147"/>
      <c r="AT16" s="159"/>
      <c r="AU16" s="147"/>
      <c r="AV16" s="159"/>
      <c r="AW16" s="147"/>
      <c r="AX16" s="159"/>
      <c r="AY16" s="159"/>
      <c r="AZ16" s="147"/>
      <c r="BA16" s="159"/>
      <c r="BB16" s="159"/>
      <c r="BC16" s="159"/>
      <c r="BD16" s="147"/>
      <c r="BE16" s="202"/>
      <c r="BF16" s="202"/>
      <c r="BG16" s="147"/>
      <c r="BH16" s="159"/>
      <c r="BI16" s="159"/>
      <c r="BJ16" s="201"/>
      <c r="BK16" s="159"/>
      <c r="BL16" s="147"/>
      <c r="BM16" s="201"/>
      <c r="BN16" s="159"/>
      <c r="BO16" s="159"/>
      <c r="BP16" s="201"/>
      <c r="BQ16" s="147"/>
      <c r="BR16" s="203"/>
      <c r="BS16" s="96"/>
      <c r="BT16" s="96"/>
      <c r="BU16" s="96"/>
      <c r="BV16" s="97"/>
      <c r="BW16" s="96"/>
      <c r="BX16" s="96"/>
      <c r="BY16" s="96"/>
      <c r="BZ16" s="96"/>
      <c r="CA16" s="97"/>
    </row>
    <row r="17" spans="1:79" s="55" customFormat="1" ht="12" customHeight="1">
      <c r="A17" s="104" t="s">
        <v>169</v>
      </c>
      <c r="B17" s="105"/>
      <c r="C17" s="186"/>
      <c r="D17" s="49"/>
      <c r="E17" s="50"/>
      <c r="F17" s="51"/>
      <c r="G17" s="51"/>
      <c r="H17" s="51"/>
      <c r="I17" s="51"/>
      <c r="J17" s="52"/>
      <c r="K17" s="51"/>
      <c r="L17" s="52"/>
      <c r="M17" s="53"/>
      <c r="N17" s="53"/>
      <c r="O17" s="54"/>
      <c r="P17" s="53"/>
      <c r="Q17" s="217"/>
      <c r="R17" s="54"/>
      <c r="S17" s="59"/>
      <c r="T17" s="53"/>
      <c r="U17" s="54"/>
      <c r="V17" s="53"/>
      <c r="W17" s="54"/>
      <c r="X17" s="53"/>
      <c r="Y17" s="53"/>
      <c r="Z17" s="54"/>
      <c r="AA17" s="60"/>
      <c r="AB17" s="218"/>
      <c r="AC17" s="61"/>
      <c r="AD17" s="53"/>
      <c r="AE17" s="53"/>
      <c r="AF17" s="54"/>
      <c r="AG17" s="53"/>
      <c r="AH17" s="53"/>
      <c r="AI17" s="218"/>
      <c r="AJ17" s="61"/>
      <c r="AK17" s="161"/>
      <c r="AL17" s="161"/>
      <c r="AM17" s="58"/>
      <c r="AN17" s="161"/>
      <c r="AO17" s="86"/>
      <c r="AP17" s="161"/>
      <c r="AQ17" s="86"/>
      <c r="AR17" s="161"/>
      <c r="AS17" s="86"/>
      <c r="AT17" s="172"/>
      <c r="AU17" s="86"/>
      <c r="AV17" s="161"/>
      <c r="AW17" s="86"/>
      <c r="AX17" s="161"/>
      <c r="AY17" s="161"/>
      <c r="AZ17" s="86"/>
      <c r="BA17" s="161"/>
      <c r="BB17" s="161"/>
      <c r="BC17" s="161"/>
      <c r="BD17" s="86"/>
      <c r="BE17" s="57"/>
      <c r="BF17" s="57"/>
      <c r="BG17" s="86"/>
      <c r="BH17" s="161"/>
      <c r="BI17" s="172"/>
      <c r="BJ17" s="58"/>
      <c r="BK17" s="161"/>
      <c r="BL17" s="86"/>
      <c r="BM17" s="58"/>
      <c r="BN17" s="161"/>
      <c r="BO17" s="161"/>
      <c r="BP17" s="58"/>
      <c r="BQ17" s="86"/>
      <c r="BR17" s="56"/>
      <c r="BS17" s="106"/>
      <c r="BT17" s="106"/>
      <c r="BU17" s="106"/>
      <c r="BV17" s="107"/>
      <c r="BW17" s="106"/>
      <c r="BX17" s="106"/>
      <c r="BY17" s="106"/>
      <c r="BZ17" s="106"/>
      <c r="CA17" s="107"/>
    </row>
    <row r="18" spans="1:79" ht="12" customHeight="1">
      <c r="A18" s="98" t="s">
        <v>104</v>
      </c>
      <c r="B18" s="99">
        <v>127185</v>
      </c>
      <c r="C18" s="185">
        <v>4285</v>
      </c>
      <c r="D18" s="14">
        <v>1</v>
      </c>
      <c r="E18" s="3">
        <v>8</v>
      </c>
      <c r="F18" s="3">
        <v>0</v>
      </c>
      <c r="G18" s="3">
        <v>8</v>
      </c>
      <c r="H18" s="3">
        <v>7.5</v>
      </c>
      <c r="I18" s="3">
        <v>4.5</v>
      </c>
      <c r="J18" s="4">
        <v>20</v>
      </c>
      <c r="K18" s="3">
        <f>SUM(E18/(C18/1000))</f>
        <v>1.866977829638273</v>
      </c>
      <c r="L18" s="4">
        <f>SUM(J18/(C18/1000))</f>
        <v>4.667444574095683</v>
      </c>
      <c r="M18" s="32">
        <v>322498</v>
      </c>
      <c r="N18" s="32">
        <v>264818</v>
      </c>
      <c r="O18" s="36">
        <v>55896</v>
      </c>
      <c r="P18" s="32">
        <v>643212</v>
      </c>
      <c r="Q18" s="204">
        <f>P18/AG18</f>
        <v>0.6202018896905894</v>
      </c>
      <c r="R18" s="36">
        <f>P18/C18</f>
        <v>150.1078179696616</v>
      </c>
      <c r="S18" s="32">
        <v>51056</v>
      </c>
      <c r="T18" s="32">
        <v>0</v>
      </c>
      <c r="U18" s="36">
        <v>7241</v>
      </c>
      <c r="V18" s="32">
        <v>243233</v>
      </c>
      <c r="W18" s="36">
        <v>115726</v>
      </c>
      <c r="X18" s="32">
        <v>2323</v>
      </c>
      <c r="Y18" s="32">
        <v>16962</v>
      </c>
      <c r="Z18" s="36">
        <v>0</v>
      </c>
      <c r="AA18" s="205">
        <f>S18+V18+SUM(X18:Z18)</f>
        <v>313574</v>
      </c>
      <c r="AB18" s="206">
        <f>AA18/AG18</f>
        <v>0.3023562796680362</v>
      </c>
      <c r="AC18" s="36">
        <f>AA18/C18</f>
        <v>73.17946324387398</v>
      </c>
      <c r="AD18" s="32">
        <v>46284</v>
      </c>
      <c r="AE18" s="32">
        <v>23000</v>
      </c>
      <c r="AF18" s="36">
        <v>11031</v>
      </c>
      <c r="AG18" s="32">
        <v>1037101</v>
      </c>
      <c r="AH18" s="32">
        <v>115149</v>
      </c>
      <c r="AI18" s="207">
        <f>(S18+U18)/AG18</f>
        <v>0.05621149724086661</v>
      </c>
      <c r="AJ18" s="36">
        <f>AG18/C18</f>
        <v>242.03057176196032</v>
      </c>
      <c r="AK18" s="160">
        <v>2249</v>
      </c>
      <c r="AL18" s="160">
        <v>167839</v>
      </c>
      <c r="AM18" s="4">
        <f>AL18/C18</f>
        <v>39.168961493582266</v>
      </c>
      <c r="AN18" s="160">
        <v>0</v>
      </c>
      <c r="AO18" s="148">
        <v>0</v>
      </c>
      <c r="AP18" s="160">
        <v>641</v>
      </c>
      <c r="AQ18" s="148">
        <v>345907</v>
      </c>
      <c r="AR18" s="160">
        <v>122</v>
      </c>
      <c r="AS18" s="148">
        <v>5278</v>
      </c>
      <c r="AT18" s="160">
        <v>7</v>
      </c>
      <c r="AU18" s="148">
        <v>845</v>
      </c>
      <c r="AV18" s="160">
        <v>7</v>
      </c>
      <c r="AW18" s="148">
        <v>33</v>
      </c>
      <c r="AX18" s="171">
        <v>3019</v>
      </c>
      <c r="AY18" s="171">
        <v>465</v>
      </c>
      <c r="AZ18" s="148">
        <v>3484</v>
      </c>
      <c r="BA18" s="171">
        <v>5323</v>
      </c>
      <c r="BB18" s="171">
        <v>1570</v>
      </c>
      <c r="BC18" s="171">
        <v>0</v>
      </c>
      <c r="BD18" s="148">
        <v>6893</v>
      </c>
      <c r="BE18" s="3">
        <f>BD18/C18</f>
        <v>1.608634772462077</v>
      </c>
      <c r="BF18" s="3">
        <f>AZ18/BD18</f>
        <v>0.505440301755404</v>
      </c>
      <c r="BG18" s="148">
        <v>0</v>
      </c>
      <c r="BH18" s="171">
        <v>43817</v>
      </c>
      <c r="BI18" s="160">
        <v>22996</v>
      </c>
      <c r="BJ18" s="4">
        <f>BH18/C18</f>
        <v>10.225670945157527</v>
      </c>
      <c r="BK18" s="160">
        <v>27</v>
      </c>
      <c r="BL18" s="148">
        <v>585</v>
      </c>
      <c r="BM18" s="4">
        <f>BL18/C18</f>
        <v>0.13652275379229872</v>
      </c>
      <c r="BN18" s="160">
        <v>80</v>
      </c>
      <c r="BO18" s="160">
        <v>6331</v>
      </c>
      <c r="BP18" s="4">
        <f>BO18/C18</f>
        <v>1.4774795799299882</v>
      </c>
      <c r="BQ18" s="148">
        <v>136</v>
      </c>
      <c r="BR18" s="14">
        <f>BQ18/C18</f>
        <v>0.031738623103850644</v>
      </c>
      <c r="BS18" s="100" t="s">
        <v>94</v>
      </c>
      <c r="BT18" s="100" t="s">
        <v>94</v>
      </c>
      <c r="BU18" s="100" t="s">
        <v>93</v>
      </c>
      <c r="BV18" s="101" t="s">
        <v>93</v>
      </c>
      <c r="BW18" s="102" t="s">
        <v>94</v>
      </c>
      <c r="BX18" s="100" t="s">
        <v>93</v>
      </c>
      <c r="BY18" s="100" t="s">
        <v>93</v>
      </c>
      <c r="BZ18" s="100"/>
      <c r="CA18" s="101"/>
    </row>
    <row r="19" spans="1:79" ht="12" customHeight="1">
      <c r="A19" s="98" t="s">
        <v>108</v>
      </c>
      <c r="B19" s="99">
        <v>127556</v>
      </c>
      <c r="C19" s="185">
        <v>5212</v>
      </c>
      <c r="D19" s="14">
        <v>0</v>
      </c>
      <c r="E19" s="3">
        <v>7</v>
      </c>
      <c r="F19" s="3">
        <v>0</v>
      </c>
      <c r="G19" s="3">
        <v>7</v>
      </c>
      <c r="H19" s="3">
        <v>8</v>
      </c>
      <c r="I19" s="3">
        <v>13.11</v>
      </c>
      <c r="J19" s="4">
        <v>28.11</v>
      </c>
      <c r="K19" s="3">
        <f>SUM(E19/(C19/1000))</f>
        <v>1.343054489639294</v>
      </c>
      <c r="L19" s="4">
        <f>SUM(J19/(C19/1000))</f>
        <v>5.393323100537222</v>
      </c>
      <c r="M19" s="32">
        <v>345885</v>
      </c>
      <c r="N19" s="32">
        <v>328603</v>
      </c>
      <c r="O19" s="36">
        <v>45575</v>
      </c>
      <c r="P19" s="32">
        <v>720063</v>
      </c>
      <c r="Q19" s="204">
        <f>P19/AG19</f>
        <v>0.6078014621410803</v>
      </c>
      <c r="R19" s="36">
        <f>P19/C19</f>
        <v>138.1548349961627</v>
      </c>
      <c r="S19" s="32">
        <v>162804</v>
      </c>
      <c r="T19" s="32">
        <v>0</v>
      </c>
      <c r="U19" s="36">
        <v>7053</v>
      </c>
      <c r="V19" s="32">
        <v>191969</v>
      </c>
      <c r="W19" s="36">
        <v>86157</v>
      </c>
      <c r="X19" s="32">
        <v>6230</v>
      </c>
      <c r="Y19" s="32">
        <v>5507</v>
      </c>
      <c r="Z19" s="36">
        <v>0</v>
      </c>
      <c r="AA19" s="205">
        <f>S19+V19+SUM(X19:Z19)</f>
        <v>366510</v>
      </c>
      <c r="AB19" s="206">
        <f>AA19/AG19</f>
        <v>0.3093691994857774</v>
      </c>
      <c r="AC19" s="36">
        <f>AA19/C19</f>
        <v>70.32041442824251</v>
      </c>
      <c r="AD19" s="32">
        <v>16001</v>
      </c>
      <c r="AE19" s="32">
        <v>64448</v>
      </c>
      <c r="AF19" s="36">
        <v>17679</v>
      </c>
      <c r="AG19" s="32">
        <v>1184701</v>
      </c>
      <c r="AH19" s="32">
        <v>142393</v>
      </c>
      <c r="AI19" s="207">
        <f>(S19+U19)/AG19</f>
        <v>0.14337541708836238</v>
      </c>
      <c r="AJ19" s="36">
        <f>AG19/C19</f>
        <v>227.302570990023</v>
      </c>
      <c r="AK19" s="160">
        <v>2143</v>
      </c>
      <c r="AL19" s="160">
        <v>315177</v>
      </c>
      <c r="AM19" s="4">
        <f>AL19/C19</f>
        <v>60.471412125863395</v>
      </c>
      <c r="AN19" s="160">
        <v>0</v>
      </c>
      <c r="AO19" s="148">
        <v>7406</v>
      </c>
      <c r="AP19" s="160">
        <v>10823</v>
      </c>
      <c r="AQ19" s="148">
        <v>1009515</v>
      </c>
      <c r="AR19" s="160">
        <v>1193</v>
      </c>
      <c r="AS19" s="148">
        <v>12248</v>
      </c>
      <c r="AT19" s="160">
        <v>175</v>
      </c>
      <c r="AU19" s="148">
        <v>2297</v>
      </c>
      <c r="AV19" s="160">
        <v>4</v>
      </c>
      <c r="AW19" s="148">
        <v>74</v>
      </c>
      <c r="AX19" s="171">
        <v>2235</v>
      </c>
      <c r="AY19" s="171">
        <v>1894</v>
      </c>
      <c r="AZ19" s="148">
        <v>4129</v>
      </c>
      <c r="BA19" s="171">
        <v>332</v>
      </c>
      <c r="BB19" s="171">
        <v>1828</v>
      </c>
      <c r="BC19" s="171">
        <v>4</v>
      </c>
      <c r="BD19" s="148">
        <v>2164</v>
      </c>
      <c r="BE19" s="3">
        <f>BD19/C19</f>
        <v>0.4151957022256332</v>
      </c>
      <c r="BF19" s="3">
        <f>AZ19/BD19</f>
        <v>1.9080406654343807</v>
      </c>
      <c r="BG19" s="148">
        <v>7</v>
      </c>
      <c r="BH19" s="171">
        <v>36123</v>
      </c>
      <c r="BI19" s="160">
        <v>3658</v>
      </c>
      <c r="BJ19" s="4">
        <f>BH19/C19</f>
        <v>6.930736761320031</v>
      </c>
      <c r="BK19" s="160">
        <v>104</v>
      </c>
      <c r="BL19" s="148">
        <v>2488</v>
      </c>
      <c r="BM19" s="4">
        <f>BL19/C19</f>
        <v>0.47735993860322334</v>
      </c>
      <c r="BN19" s="160">
        <v>88</v>
      </c>
      <c r="BO19" s="160">
        <v>7897</v>
      </c>
      <c r="BP19" s="4">
        <f>BO19/C19</f>
        <v>1.515157329240215</v>
      </c>
      <c r="BQ19" s="148">
        <v>325</v>
      </c>
      <c r="BR19" s="14">
        <f>BQ19/C19</f>
        <v>0.062356101304681506</v>
      </c>
      <c r="BS19" s="100" t="s">
        <v>94</v>
      </c>
      <c r="BT19" s="100" t="s">
        <v>94</v>
      </c>
      <c r="BU19" s="100" t="s">
        <v>94</v>
      </c>
      <c r="BV19" s="101" t="s">
        <v>93</v>
      </c>
      <c r="BW19" s="102" t="s">
        <v>93</v>
      </c>
      <c r="BX19" s="100" t="s">
        <v>94</v>
      </c>
      <c r="BY19" s="100" t="s">
        <v>93</v>
      </c>
      <c r="BZ19" s="100"/>
      <c r="CA19" s="101"/>
    </row>
    <row r="20" spans="1:79" ht="12" customHeight="1">
      <c r="A20" s="98" t="s">
        <v>121</v>
      </c>
      <c r="B20" s="99">
        <v>128391</v>
      </c>
      <c r="C20" s="185">
        <v>2325</v>
      </c>
      <c r="D20" s="14">
        <v>0</v>
      </c>
      <c r="E20" s="3">
        <v>4</v>
      </c>
      <c r="F20" s="3">
        <v>0.75</v>
      </c>
      <c r="G20" s="3">
        <v>4.75</v>
      </c>
      <c r="H20" s="3">
        <v>2</v>
      </c>
      <c r="I20" s="3">
        <v>4.92</v>
      </c>
      <c r="J20" s="4">
        <v>11.67</v>
      </c>
      <c r="K20" s="3">
        <f>SUM(E20/(C20/1000))</f>
        <v>1.7204301075268815</v>
      </c>
      <c r="L20" s="4">
        <f>SUM(J20/(C20/1000))</f>
        <v>5.019354838709677</v>
      </c>
      <c r="M20" s="32">
        <v>217201</v>
      </c>
      <c r="N20" s="32">
        <v>94628</v>
      </c>
      <c r="O20" s="36">
        <v>12730</v>
      </c>
      <c r="P20" s="32">
        <v>324559</v>
      </c>
      <c r="Q20" s="204">
        <f>P20/AG20</f>
        <v>0.7185357376105558</v>
      </c>
      <c r="R20" s="36">
        <f>P20/C20</f>
        <v>139.5952688172043</v>
      </c>
      <c r="S20" s="32">
        <v>27061</v>
      </c>
      <c r="T20" s="32">
        <v>0</v>
      </c>
      <c r="U20" s="36">
        <v>5232</v>
      </c>
      <c r="V20" s="32">
        <v>77962</v>
      </c>
      <c r="W20" s="36">
        <v>45948</v>
      </c>
      <c r="X20" s="32">
        <v>0</v>
      </c>
      <c r="Y20" s="32">
        <v>0</v>
      </c>
      <c r="Z20" s="36">
        <v>0</v>
      </c>
      <c r="AA20" s="205">
        <f>S20+V20+SUM(X20:Z20)</f>
        <v>105023</v>
      </c>
      <c r="AB20" s="206">
        <f>AA20/AG20</f>
        <v>0.23250866181826232</v>
      </c>
      <c r="AC20" s="36">
        <f>AA20/C20</f>
        <v>45.171182795698925</v>
      </c>
      <c r="AD20" s="32">
        <v>593</v>
      </c>
      <c r="AE20" s="32">
        <v>9819</v>
      </c>
      <c r="AF20" s="36">
        <v>11701</v>
      </c>
      <c r="AG20" s="32">
        <v>451695</v>
      </c>
      <c r="AH20" s="32">
        <v>59369</v>
      </c>
      <c r="AI20" s="207">
        <f>(S20+U20)/AG20</f>
        <v>0.07149293217768628</v>
      </c>
      <c r="AJ20" s="36">
        <f>AG20/C20</f>
        <v>194.2774193548387</v>
      </c>
      <c r="AK20" s="160">
        <v>1665</v>
      </c>
      <c r="AL20" s="160">
        <v>443710</v>
      </c>
      <c r="AM20" s="4">
        <f>AL20/C20</f>
        <v>190.84301075268817</v>
      </c>
      <c r="AN20" s="160">
        <v>2</v>
      </c>
      <c r="AO20" s="148">
        <v>2</v>
      </c>
      <c r="AP20" s="160">
        <v>5119</v>
      </c>
      <c r="AQ20" s="148">
        <v>1256734</v>
      </c>
      <c r="AR20" s="160">
        <v>654</v>
      </c>
      <c r="AS20" s="148">
        <v>28107</v>
      </c>
      <c r="AT20" s="160">
        <v>192</v>
      </c>
      <c r="AU20" s="148">
        <v>627</v>
      </c>
      <c r="AV20" s="160">
        <v>0</v>
      </c>
      <c r="AW20" s="148">
        <v>58</v>
      </c>
      <c r="AX20" s="171">
        <v>2090</v>
      </c>
      <c r="AY20" s="171">
        <v>1010</v>
      </c>
      <c r="AZ20" s="148">
        <v>3100</v>
      </c>
      <c r="BA20" s="171">
        <v>1327</v>
      </c>
      <c r="BB20" s="171">
        <v>1473</v>
      </c>
      <c r="BC20" s="171">
        <v>0</v>
      </c>
      <c r="BD20" s="148">
        <v>2800</v>
      </c>
      <c r="BE20" s="3">
        <f>BD20/C20</f>
        <v>1.2043010752688172</v>
      </c>
      <c r="BF20" s="3">
        <f>AZ20/BD20</f>
        <v>1.1071428571428572</v>
      </c>
      <c r="BG20" s="148">
        <v>0</v>
      </c>
      <c r="BH20" s="171">
        <v>19769</v>
      </c>
      <c r="BI20" s="160">
        <v>0</v>
      </c>
      <c r="BJ20" s="4">
        <f>BH20/C20</f>
        <v>8.50279569892473</v>
      </c>
      <c r="BK20" s="160">
        <v>68</v>
      </c>
      <c r="BL20" s="148">
        <v>1549</v>
      </c>
      <c r="BM20" s="4">
        <f>BL20/C20</f>
        <v>0.666236559139785</v>
      </c>
      <c r="BN20" s="160">
        <v>88</v>
      </c>
      <c r="BO20" s="160">
        <v>5039</v>
      </c>
      <c r="BP20" s="4">
        <f>BO20/C20</f>
        <v>2.1673118279569894</v>
      </c>
      <c r="BQ20" s="148">
        <v>380</v>
      </c>
      <c r="BR20" s="14">
        <f>BQ20/C20</f>
        <v>0.16344086021505377</v>
      </c>
      <c r="BS20" s="100" t="s">
        <v>93</v>
      </c>
      <c r="BT20" s="100" t="s">
        <v>94</v>
      </c>
      <c r="BU20" s="100" t="s">
        <v>93</v>
      </c>
      <c r="BV20" s="101" t="s">
        <v>93</v>
      </c>
      <c r="BW20" s="102" t="s">
        <v>94</v>
      </c>
      <c r="BX20" s="100" t="s">
        <v>94</v>
      </c>
      <c r="BY20" s="100" t="s">
        <v>94</v>
      </c>
      <c r="BZ20" s="100" t="s">
        <v>93</v>
      </c>
      <c r="CA20" s="101" t="s">
        <v>93</v>
      </c>
    </row>
    <row r="21" spans="1:79" s="142" customFormat="1" ht="12" customHeight="1">
      <c r="A21" s="132" t="s">
        <v>167</v>
      </c>
      <c r="B21" s="133"/>
      <c r="C21" s="153">
        <f aca="true" t="shared" si="22" ref="C21:P21">SUM(C18:C20)</f>
        <v>11822</v>
      </c>
      <c r="D21" s="134">
        <f t="shared" si="22"/>
        <v>1</v>
      </c>
      <c r="E21" s="135">
        <f t="shared" si="22"/>
        <v>19</v>
      </c>
      <c r="F21" s="135">
        <f t="shared" si="22"/>
        <v>0.75</v>
      </c>
      <c r="G21" s="135">
        <f t="shared" si="22"/>
        <v>19.75</v>
      </c>
      <c r="H21" s="135">
        <f t="shared" si="22"/>
        <v>17.5</v>
      </c>
      <c r="I21" s="135">
        <f t="shared" si="22"/>
        <v>22.53</v>
      </c>
      <c r="J21" s="136">
        <f t="shared" si="22"/>
        <v>59.78</v>
      </c>
      <c r="K21" s="135">
        <f t="shared" si="22"/>
        <v>4.930462426804448</v>
      </c>
      <c r="L21" s="136">
        <f t="shared" si="22"/>
        <v>15.08012251334258</v>
      </c>
      <c r="M21" s="137">
        <f t="shared" si="22"/>
        <v>885584</v>
      </c>
      <c r="N21" s="137">
        <f t="shared" si="22"/>
        <v>688049</v>
      </c>
      <c r="O21" s="138">
        <f t="shared" si="22"/>
        <v>114201</v>
      </c>
      <c r="P21" s="137">
        <f t="shared" si="22"/>
        <v>1687834</v>
      </c>
      <c r="Q21" s="208">
        <f>P21/AG21</f>
        <v>0.6313207009396308</v>
      </c>
      <c r="R21" s="138">
        <f aca="true" t="shared" si="23" ref="R21:Z21">SUM(R18:R20)</f>
        <v>427.8579217830286</v>
      </c>
      <c r="S21" s="137">
        <f t="shared" si="23"/>
        <v>240921</v>
      </c>
      <c r="T21" s="137">
        <f t="shared" si="23"/>
        <v>0</v>
      </c>
      <c r="U21" s="138">
        <f t="shared" si="23"/>
        <v>19526</v>
      </c>
      <c r="V21" s="137">
        <f t="shared" si="23"/>
        <v>513164</v>
      </c>
      <c r="W21" s="138">
        <f t="shared" si="23"/>
        <v>247831</v>
      </c>
      <c r="X21" s="137">
        <f t="shared" si="23"/>
        <v>8553</v>
      </c>
      <c r="Y21" s="137">
        <f t="shared" si="23"/>
        <v>22469</v>
      </c>
      <c r="Z21" s="138">
        <f t="shared" si="23"/>
        <v>0</v>
      </c>
      <c r="AA21" s="37">
        <f>S21+V21+SUM(X21:Z21)</f>
        <v>785107</v>
      </c>
      <c r="AB21" s="210">
        <f>AA21/AG21</f>
        <v>0.29366294407661575</v>
      </c>
      <c r="AC21" s="211">
        <f>AA21/C21</f>
        <v>66.4106750126882</v>
      </c>
      <c r="AD21" s="137">
        <f>SUM(AD18:AD20)</f>
        <v>62878</v>
      </c>
      <c r="AE21" s="137">
        <f>SUM(AE18:AE20)</f>
        <v>97267</v>
      </c>
      <c r="AF21" s="138">
        <f>SUM(AF18:AF20)</f>
        <v>40411</v>
      </c>
      <c r="AG21" s="137">
        <f>SUM(AG18:AG20)</f>
        <v>2673497</v>
      </c>
      <c r="AH21" s="137">
        <f>SUM(AH18:AH20)</f>
        <v>316911</v>
      </c>
      <c r="AI21" s="212">
        <f>(V21+W21)/AG21</f>
        <v>0.28464404485959777</v>
      </c>
      <c r="AJ21" s="211">
        <f>AG21/C21</f>
        <v>226.14591439688715</v>
      </c>
      <c r="AK21" s="150">
        <f>SUM(AK18:AK20)</f>
        <v>6057</v>
      </c>
      <c r="AL21" s="150">
        <f>SUM(AL18:AL20)</f>
        <v>926726</v>
      </c>
      <c r="AM21" s="213">
        <f>AL21/C21</f>
        <v>78.38995093892743</v>
      </c>
      <c r="AN21" s="150">
        <f aca="true" t="shared" si="24" ref="AN21:BQ21">SUM(AN18:AN20)</f>
        <v>2</v>
      </c>
      <c r="AO21" s="149">
        <f t="shared" si="24"/>
        <v>7408</v>
      </c>
      <c r="AP21" s="150">
        <f t="shared" si="24"/>
        <v>16583</v>
      </c>
      <c r="AQ21" s="149">
        <f t="shared" si="24"/>
        <v>2612156</v>
      </c>
      <c r="AR21" s="150">
        <f t="shared" si="24"/>
        <v>1969</v>
      </c>
      <c r="AS21" s="149">
        <f t="shared" si="24"/>
        <v>45633</v>
      </c>
      <c r="AT21" s="150">
        <f t="shared" si="24"/>
        <v>374</v>
      </c>
      <c r="AU21" s="149">
        <f t="shared" si="24"/>
        <v>3769</v>
      </c>
      <c r="AV21" s="150">
        <f t="shared" si="24"/>
        <v>11</v>
      </c>
      <c r="AW21" s="149">
        <f t="shared" si="24"/>
        <v>165</v>
      </c>
      <c r="AX21" s="150">
        <f t="shared" si="24"/>
        <v>7344</v>
      </c>
      <c r="AY21" s="150">
        <f t="shared" si="24"/>
        <v>3369</v>
      </c>
      <c r="AZ21" s="149">
        <f t="shared" si="24"/>
        <v>10713</v>
      </c>
      <c r="BA21" s="150">
        <f t="shared" si="24"/>
        <v>6982</v>
      </c>
      <c r="BB21" s="150">
        <f t="shared" si="24"/>
        <v>4871</v>
      </c>
      <c r="BC21" s="150">
        <f t="shared" si="24"/>
        <v>4</v>
      </c>
      <c r="BD21" s="149">
        <f t="shared" si="24"/>
        <v>11857</v>
      </c>
      <c r="BE21" s="214">
        <f>BD21/C21</f>
        <v>1.0029605819658265</v>
      </c>
      <c r="BF21" s="214">
        <f>AZ21/BD21</f>
        <v>0.9035169098422873</v>
      </c>
      <c r="BG21" s="149">
        <f t="shared" si="24"/>
        <v>7</v>
      </c>
      <c r="BH21" s="150">
        <f t="shared" si="24"/>
        <v>99709</v>
      </c>
      <c r="BI21" s="150">
        <f t="shared" si="24"/>
        <v>26654</v>
      </c>
      <c r="BJ21" s="213">
        <f>BH21/C21</f>
        <v>8.434190492302488</v>
      </c>
      <c r="BK21" s="150">
        <f t="shared" si="24"/>
        <v>199</v>
      </c>
      <c r="BL21" s="149">
        <f t="shared" si="24"/>
        <v>4622</v>
      </c>
      <c r="BM21" s="213">
        <f>BL21/C21</f>
        <v>0.3909659956014211</v>
      </c>
      <c r="BN21" s="150">
        <f t="shared" si="24"/>
        <v>256</v>
      </c>
      <c r="BO21" s="150">
        <f t="shared" si="24"/>
        <v>19267</v>
      </c>
      <c r="BP21" s="213">
        <f>BO21/C21</f>
        <v>1.629758078159364</v>
      </c>
      <c r="BQ21" s="149">
        <f t="shared" si="24"/>
        <v>841</v>
      </c>
      <c r="BR21" s="215">
        <f>BQ21/C21</f>
        <v>0.07113855523600068</v>
      </c>
      <c r="BS21" s="132"/>
      <c r="BT21" s="132"/>
      <c r="BU21" s="132"/>
      <c r="BV21" s="141"/>
      <c r="BW21" s="132"/>
      <c r="BX21" s="132"/>
      <c r="BY21" s="132"/>
      <c r="BZ21" s="132"/>
      <c r="CA21" s="141"/>
    </row>
    <row r="22" spans="1:79" s="135" customFormat="1" ht="12" customHeight="1">
      <c r="A22" s="132" t="s">
        <v>168</v>
      </c>
      <c r="B22" s="133"/>
      <c r="C22" s="153">
        <f aca="true" t="shared" si="25" ref="C22:BN22">AVERAGE(C18:C20)</f>
        <v>3940.6666666666665</v>
      </c>
      <c r="D22" s="134">
        <f t="shared" si="25"/>
        <v>0.3333333333333333</v>
      </c>
      <c r="E22" s="135">
        <f t="shared" si="25"/>
        <v>6.333333333333333</v>
      </c>
      <c r="F22" s="135">
        <f t="shared" si="25"/>
        <v>0.25</v>
      </c>
      <c r="G22" s="135">
        <f t="shared" si="25"/>
        <v>6.583333333333333</v>
      </c>
      <c r="H22" s="135">
        <f t="shared" si="25"/>
        <v>5.833333333333333</v>
      </c>
      <c r="I22" s="135">
        <f t="shared" si="25"/>
        <v>7.510000000000001</v>
      </c>
      <c r="J22" s="136">
        <f t="shared" si="25"/>
        <v>19.926666666666666</v>
      </c>
      <c r="K22" s="135">
        <f t="shared" si="25"/>
        <v>1.6434874756014828</v>
      </c>
      <c r="L22" s="136">
        <f t="shared" si="25"/>
        <v>5.0267075044475265</v>
      </c>
      <c r="M22" s="137">
        <f t="shared" si="25"/>
        <v>295194.6666666667</v>
      </c>
      <c r="N22" s="137">
        <f t="shared" si="25"/>
        <v>229349.66666666666</v>
      </c>
      <c r="O22" s="138">
        <f t="shared" si="25"/>
        <v>38067</v>
      </c>
      <c r="P22" s="137">
        <f t="shared" si="25"/>
        <v>562611.3333333334</v>
      </c>
      <c r="Q22" s="208">
        <f>AVERAGE(Q18:Q20)</f>
        <v>0.6488463631474085</v>
      </c>
      <c r="R22" s="138">
        <f t="shared" si="25"/>
        <v>142.61930726100954</v>
      </c>
      <c r="S22" s="137">
        <f t="shared" si="25"/>
        <v>80307</v>
      </c>
      <c r="T22" s="137">
        <f t="shared" si="25"/>
        <v>0</v>
      </c>
      <c r="U22" s="138">
        <f t="shared" si="25"/>
        <v>6508.666666666667</v>
      </c>
      <c r="V22" s="137">
        <f t="shared" si="25"/>
        <v>171054.66666666666</v>
      </c>
      <c r="W22" s="138">
        <f t="shared" si="25"/>
        <v>82610.33333333333</v>
      </c>
      <c r="X22" s="137">
        <f t="shared" si="25"/>
        <v>2851</v>
      </c>
      <c r="Y22" s="137">
        <f t="shared" si="25"/>
        <v>7489.666666666667</v>
      </c>
      <c r="Z22" s="138">
        <f t="shared" si="25"/>
        <v>0</v>
      </c>
      <c r="AA22" s="37">
        <f>AVERAGE(AA18:AA20)</f>
        <v>261702.33333333334</v>
      </c>
      <c r="AB22" s="210">
        <f t="shared" si="25"/>
        <v>0.2814113803240253</v>
      </c>
      <c r="AC22" s="211">
        <f t="shared" si="25"/>
        <v>62.89035348927181</v>
      </c>
      <c r="AD22" s="137">
        <f t="shared" si="25"/>
        <v>20959.333333333332</v>
      </c>
      <c r="AE22" s="137">
        <f t="shared" si="25"/>
        <v>32422.333333333332</v>
      </c>
      <c r="AF22" s="138">
        <f t="shared" si="25"/>
        <v>13470.333333333334</v>
      </c>
      <c r="AG22" s="137">
        <f t="shared" si="25"/>
        <v>891165.6666666666</v>
      </c>
      <c r="AH22" s="137">
        <f t="shared" si="25"/>
        <v>105637</v>
      </c>
      <c r="AI22" s="212">
        <f t="shared" si="25"/>
        <v>0.09035994883563842</v>
      </c>
      <c r="AJ22" s="211">
        <f t="shared" si="25"/>
        <v>221.203520702274</v>
      </c>
      <c r="AK22" s="150">
        <f t="shared" si="25"/>
        <v>2019</v>
      </c>
      <c r="AL22" s="150">
        <f t="shared" si="25"/>
        <v>308908.6666666667</v>
      </c>
      <c r="AM22" s="213">
        <f t="shared" si="25"/>
        <v>96.82779479071128</v>
      </c>
      <c r="AN22" s="150">
        <f t="shared" si="25"/>
        <v>0.6666666666666666</v>
      </c>
      <c r="AO22" s="149">
        <f t="shared" si="25"/>
        <v>2469.3333333333335</v>
      </c>
      <c r="AP22" s="150">
        <f t="shared" si="25"/>
        <v>5527.666666666667</v>
      </c>
      <c r="AQ22" s="149">
        <f t="shared" si="25"/>
        <v>870718.6666666666</v>
      </c>
      <c r="AR22" s="150">
        <f t="shared" si="25"/>
        <v>656.3333333333334</v>
      </c>
      <c r="AS22" s="149">
        <f t="shared" si="25"/>
        <v>15211</v>
      </c>
      <c r="AT22" s="150">
        <f t="shared" si="25"/>
        <v>124.66666666666667</v>
      </c>
      <c r="AU22" s="149">
        <f t="shared" si="25"/>
        <v>1256.3333333333333</v>
      </c>
      <c r="AV22" s="150">
        <f t="shared" si="25"/>
        <v>3.6666666666666665</v>
      </c>
      <c r="AW22" s="149">
        <f t="shared" si="25"/>
        <v>55</v>
      </c>
      <c r="AX22" s="150">
        <f t="shared" si="25"/>
        <v>2448</v>
      </c>
      <c r="AY22" s="150">
        <f t="shared" si="25"/>
        <v>1123</v>
      </c>
      <c r="AZ22" s="149">
        <f t="shared" si="25"/>
        <v>3571</v>
      </c>
      <c r="BA22" s="150">
        <f t="shared" si="25"/>
        <v>2327.3333333333335</v>
      </c>
      <c r="BB22" s="150">
        <f t="shared" si="25"/>
        <v>1623.6666666666667</v>
      </c>
      <c r="BC22" s="150">
        <f t="shared" si="25"/>
        <v>1.3333333333333333</v>
      </c>
      <c r="BD22" s="149">
        <f t="shared" si="25"/>
        <v>3952.3333333333335</v>
      </c>
      <c r="BE22" s="214">
        <f t="shared" si="25"/>
        <v>1.0760438499855092</v>
      </c>
      <c r="BF22" s="214">
        <f t="shared" si="25"/>
        <v>1.1735412747775473</v>
      </c>
      <c r="BG22" s="149">
        <f t="shared" si="25"/>
        <v>2.3333333333333335</v>
      </c>
      <c r="BH22" s="150">
        <f t="shared" si="25"/>
        <v>33236.333333333336</v>
      </c>
      <c r="BI22" s="150">
        <f t="shared" si="25"/>
        <v>8884.666666666666</v>
      </c>
      <c r="BJ22" s="213">
        <f t="shared" si="25"/>
        <v>8.553067801800763</v>
      </c>
      <c r="BK22" s="150">
        <f t="shared" si="25"/>
        <v>66.33333333333333</v>
      </c>
      <c r="BL22" s="149">
        <f t="shared" si="25"/>
        <v>1540.6666666666667</v>
      </c>
      <c r="BM22" s="213">
        <f t="shared" si="25"/>
        <v>0.42670641717843566</v>
      </c>
      <c r="BN22" s="150">
        <f t="shared" si="25"/>
        <v>85.33333333333333</v>
      </c>
      <c r="BO22" s="150">
        <f>AVERAGE(BO18:BO20)</f>
        <v>6422.333333333333</v>
      </c>
      <c r="BP22" s="213">
        <f>AVERAGE(BP18:BP20)</f>
        <v>1.719982912375731</v>
      </c>
      <c r="BQ22" s="149">
        <f>AVERAGE(BQ18:BQ20)</f>
        <v>280.3333333333333</v>
      </c>
      <c r="BR22" s="215">
        <f>AVERAGE(BR18:BR20)</f>
        <v>0.08584519487452864</v>
      </c>
      <c r="BS22" s="132"/>
      <c r="BT22" s="132"/>
      <c r="BU22" s="132"/>
      <c r="BV22" s="141"/>
      <c r="BW22" s="132"/>
      <c r="BX22" s="132"/>
      <c r="BY22" s="132"/>
      <c r="BZ22" s="132"/>
      <c r="CA22" s="141"/>
    </row>
    <row r="23" spans="1:79" s="45" customFormat="1" ht="12" customHeight="1">
      <c r="A23" s="94" t="s">
        <v>163</v>
      </c>
      <c r="B23" s="95"/>
      <c r="C23" s="184"/>
      <c r="D23" s="83"/>
      <c r="E23" s="39"/>
      <c r="F23" s="39"/>
      <c r="G23" s="39"/>
      <c r="H23" s="39"/>
      <c r="I23" s="39"/>
      <c r="J23" s="40"/>
      <c r="K23" s="39"/>
      <c r="L23" s="40"/>
      <c r="M23" s="41"/>
      <c r="N23" s="41"/>
      <c r="O23" s="42"/>
      <c r="P23" s="41"/>
      <c r="Q23" s="199"/>
      <c r="R23" s="42"/>
      <c r="S23" s="41"/>
      <c r="T23" s="41"/>
      <c r="U23" s="42"/>
      <c r="V23" s="43"/>
      <c r="W23" s="44"/>
      <c r="X23" s="43"/>
      <c r="Y23" s="43"/>
      <c r="Z23" s="44"/>
      <c r="AA23" s="216"/>
      <c r="AB23" s="200"/>
      <c r="AC23" s="44"/>
      <c r="AD23" s="43"/>
      <c r="AE23" s="43"/>
      <c r="AF23" s="44"/>
      <c r="AG23" s="43"/>
      <c r="AH23" s="43"/>
      <c r="AI23" s="200"/>
      <c r="AJ23" s="44"/>
      <c r="AK23" s="159"/>
      <c r="AL23" s="159"/>
      <c r="AM23" s="201"/>
      <c r="AN23" s="159"/>
      <c r="AO23" s="147"/>
      <c r="AP23" s="159"/>
      <c r="AQ23" s="147"/>
      <c r="AR23" s="159"/>
      <c r="AS23" s="147"/>
      <c r="AT23" s="159"/>
      <c r="AU23" s="147"/>
      <c r="AV23" s="159"/>
      <c r="AW23" s="147"/>
      <c r="AX23" s="159"/>
      <c r="AY23" s="159"/>
      <c r="AZ23" s="147"/>
      <c r="BA23" s="159"/>
      <c r="BB23" s="159"/>
      <c r="BC23" s="159"/>
      <c r="BD23" s="147"/>
      <c r="BE23" s="202"/>
      <c r="BF23" s="202"/>
      <c r="BG23" s="147"/>
      <c r="BH23" s="159"/>
      <c r="BI23" s="159"/>
      <c r="BJ23" s="201"/>
      <c r="BK23" s="159"/>
      <c r="BL23" s="147"/>
      <c r="BM23" s="201"/>
      <c r="BN23" s="159"/>
      <c r="BO23" s="159"/>
      <c r="BP23" s="201"/>
      <c r="BQ23" s="147"/>
      <c r="BR23" s="203"/>
      <c r="BS23" s="96"/>
      <c r="BT23" s="96"/>
      <c r="BU23" s="96"/>
      <c r="BV23" s="97"/>
      <c r="BW23" s="96"/>
      <c r="BX23" s="96"/>
      <c r="BY23" s="96"/>
      <c r="BZ23" s="96"/>
      <c r="CA23" s="97"/>
    </row>
    <row r="24" spans="1:79" ht="12" customHeight="1">
      <c r="A24" s="85" t="s">
        <v>193</v>
      </c>
      <c r="B24" s="99">
        <v>126207</v>
      </c>
      <c r="C24" s="185">
        <v>6948</v>
      </c>
      <c r="D24" s="14">
        <v>0</v>
      </c>
      <c r="E24" s="3">
        <v>4</v>
      </c>
      <c r="F24" s="3">
        <v>1</v>
      </c>
      <c r="G24" s="3">
        <v>5</v>
      </c>
      <c r="H24" s="3">
        <v>0.75</v>
      </c>
      <c r="I24" s="3">
        <v>0.75</v>
      </c>
      <c r="J24" s="4">
        <v>6.5</v>
      </c>
      <c r="K24" s="3">
        <f>SUM(E24/(C24/1000))</f>
        <v>0.5757052389176741</v>
      </c>
      <c r="L24" s="4">
        <f>SUM(J24/(C24/1000))</f>
        <v>0.9355210132412204</v>
      </c>
      <c r="M24" s="32">
        <v>143680</v>
      </c>
      <c r="N24" s="32">
        <v>13669</v>
      </c>
      <c r="O24" s="36">
        <v>7086</v>
      </c>
      <c r="P24" s="32">
        <v>164435</v>
      </c>
      <c r="Q24" s="204">
        <f aca="true" t="shared" si="26" ref="Q24:Q31">P24/AG24</f>
        <v>0.5944565350994526</v>
      </c>
      <c r="R24" s="36">
        <f>P24/C24</f>
        <v>23.66652274035694</v>
      </c>
      <c r="S24" s="32">
        <v>16627</v>
      </c>
      <c r="T24" s="32">
        <v>2000</v>
      </c>
      <c r="U24" s="118">
        <v>840</v>
      </c>
      <c r="V24" s="32">
        <v>51373</v>
      </c>
      <c r="W24" s="36">
        <v>40095</v>
      </c>
      <c r="X24" s="32">
        <v>2125</v>
      </c>
      <c r="Y24" s="32">
        <v>0</v>
      </c>
      <c r="Z24" s="36">
        <v>0</v>
      </c>
      <c r="AA24" s="205">
        <f aca="true" t="shared" si="27" ref="AA24:AA37">S24+V24+SUM(X24:Z24)</f>
        <v>70125</v>
      </c>
      <c r="AB24" s="206">
        <f aca="true" t="shared" si="28" ref="AB24:AB31">AA24/AG24</f>
        <v>0.25351211435429877</v>
      </c>
      <c r="AC24" s="36">
        <f aca="true" t="shared" si="29" ref="AC24:AC37">AA24/C24</f>
        <v>10.092832469775475</v>
      </c>
      <c r="AD24" s="32">
        <v>22232</v>
      </c>
      <c r="AE24" s="32">
        <v>11425</v>
      </c>
      <c r="AF24" s="36">
        <v>8397</v>
      </c>
      <c r="AG24" s="32">
        <v>276614</v>
      </c>
      <c r="AH24" s="32">
        <v>55075</v>
      </c>
      <c r="AI24" s="207">
        <f aca="true" t="shared" si="30" ref="AI24:AI31">(S24+U24)/AG24</f>
        <v>0.06314575545706291</v>
      </c>
      <c r="AJ24" s="36">
        <f aca="true" t="shared" si="31" ref="AJ24:AJ37">AG24/C24</f>
        <v>39.81203223949338</v>
      </c>
      <c r="AK24" s="160">
        <v>2101</v>
      </c>
      <c r="AL24" s="160">
        <v>40471</v>
      </c>
      <c r="AM24" s="4">
        <f aca="true" t="shared" si="32" ref="AM24:AM31">AL24/C24</f>
        <v>5.824841681059298</v>
      </c>
      <c r="AN24" s="160">
        <v>2101</v>
      </c>
      <c r="AO24" s="179">
        <v>8400</v>
      </c>
      <c r="AP24" s="160">
        <v>1</v>
      </c>
      <c r="AQ24" s="179">
        <v>141480</v>
      </c>
      <c r="AR24" s="160">
        <v>42</v>
      </c>
      <c r="AS24" s="179">
        <v>1329</v>
      </c>
      <c r="AT24" s="160">
        <v>0</v>
      </c>
      <c r="AU24" s="179">
        <v>269</v>
      </c>
      <c r="AV24" s="160">
        <v>0</v>
      </c>
      <c r="AW24" s="179">
        <v>16</v>
      </c>
      <c r="AX24" s="173">
        <v>261</v>
      </c>
      <c r="AY24" s="180">
        <v>0</v>
      </c>
      <c r="AZ24" s="179">
        <v>261</v>
      </c>
      <c r="BA24" s="173">
        <v>138</v>
      </c>
      <c r="BB24" s="180">
        <v>120</v>
      </c>
      <c r="BC24" s="180">
        <v>57656</v>
      </c>
      <c r="BD24" s="179">
        <v>57914</v>
      </c>
      <c r="BE24" s="3">
        <f aca="true" t="shared" si="33" ref="BE24:BE37">BD24/C24</f>
        <v>8.335348301669546</v>
      </c>
      <c r="BF24" s="3">
        <f aca="true" t="shared" si="34" ref="BF24:BF31">AZ24/BD24</f>
        <v>0.0045066823220637495</v>
      </c>
      <c r="BG24" s="148">
        <v>49038</v>
      </c>
      <c r="BH24" s="173">
        <v>6423</v>
      </c>
      <c r="BI24" s="160">
        <v>1239</v>
      </c>
      <c r="BJ24" s="4">
        <f aca="true" t="shared" si="35" ref="BJ24:BJ37">BH24/C24</f>
        <v>0.9244386873920553</v>
      </c>
      <c r="BK24" s="160">
        <v>75</v>
      </c>
      <c r="BL24" s="160">
        <v>1267</v>
      </c>
      <c r="BM24" s="4">
        <f aca="true" t="shared" si="36" ref="BM24:BM37">BL24/C24</f>
        <v>0.18235463442717328</v>
      </c>
      <c r="BN24" s="160">
        <v>66</v>
      </c>
      <c r="BO24" s="160">
        <v>1633</v>
      </c>
      <c r="BP24" s="4">
        <f aca="true" t="shared" si="37" ref="BP24:BP37">BO24/C24</f>
        <v>0.23503166378814047</v>
      </c>
      <c r="BQ24" s="148">
        <v>118</v>
      </c>
      <c r="BR24" s="14">
        <f aca="true" t="shared" si="38" ref="BR24:BR37">BQ24/C24</f>
        <v>0.016983304548071388</v>
      </c>
      <c r="BS24" s="100" t="s">
        <v>94</v>
      </c>
      <c r="BT24" s="100" t="s">
        <v>94</v>
      </c>
      <c r="BU24" s="100" t="s">
        <v>94</v>
      </c>
      <c r="BV24" s="100" t="s">
        <v>93</v>
      </c>
      <c r="BW24" s="108" t="s">
        <v>93</v>
      </c>
      <c r="BX24" s="100" t="s">
        <v>93</v>
      </c>
      <c r="BY24" s="100" t="s">
        <v>93</v>
      </c>
      <c r="BZ24" s="100"/>
      <c r="CA24" s="101"/>
    </row>
    <row r="25" spans="1:79" ht="12" customHeight="1">
      <c r="A25" s="85" t="s">
        <v>194</v>
      </c>
      <c r="B25" s="99">
        <v>126289</v>
      </c>
      <c r="C25" s="185">
        <v>7436</v>
      </c>
      <c r="D25" s="14">
        <v>1</v>
      </c>
      <c r="E25" s="3">
        <v>4</v>
      </c>
      <c r="F25" s="3">
        <v>0</v>
      </c>
      <c r="G25" s="3">
        <v>4</v>
      </c>
      <c r="H25" s="3">
        <v>1.5</v>
      </c>
      <c r="I25" s="3">
        <v>5</v>
      </c>
      <c r="J25" s="4">
        <v>10.5</v>
      </c>
      <c r="K25" s="3">
        <f>SUM(E25/(C25/1000))</f>
        <v>0.5379236148466918</v>
      </c>
      <c r="L25" s="4">
        <f>SUM(J25/(C25/1000))</f>
        <v>1.4120494889725659</v>
      </c>
      <c r="M25" s="32">
        <v>185626</v>
      </c>
      <c r="N25" s="32">
        <v>57258</v>
      </c>
      <c r="O25" s="36">
        <v>18000</v>
      </c>
      <c r="P25" s="32">
        <v>260884</v>
      </c>
      <c r="Q25" s="204">
        <f t="shared" si="26"/>
        <v>0.641017828710711</v>
      </c>
      <c r="R25" s="36">
        <f>P25/C25</f>
        <v>35.08391608391609</v>
      </c>
      <c r="S25" s="32">
        <v>66470</v>
      </c>
      <c r="T25" s="32">
        <v>4800</v>
      </c>
      <c r="U25" s="36">
        <v>2245</v>
      </c>
      <c r="V25" s="32">
        <v>59030</v>
      </c>
      <c r="W25" s="36">
        <v>23328</v>
      </c>
      <c r="X25" s="32">
        <v>600</v>
      </c>
      <c r="Y25" s="32">
        <v>1000</v>
      </c>
      <c r="Z25" s="36">
        <v>0</v>
      </c>
      <c r="AA25" s="205">
        <f t="shared" si="27"/>
        <v>127100</v>
      </c>
      <c r="AB25" s="206">
        <f t="shared" si="28"/>
        <v>0.3122972893283274</v>
      </c>
      <c r="AC25" s="36">
        <f t="shared" si="29"/>
        <v>17.092522861753633</v>
      </c>
      <c r="AD25" s="32">
        <v>16000</v>
      </c>
      <c r="AE25" s="32">
        <v>3000</v>
      </c>
      <c r="AF25" s="36">
        <v>0</v>
      </c>
      <c r="AG25" s="32">
        <v>406984</v>
      </c>
      <c r="AH25" s="32">
        <v>27057</v>
      </c>
      <c r="AI25" s="207">
        <f t="shared" si="30"/>
        <v>0.16883956126039354</v>
      </c>
      <c r="AJ25" s="36">
        <f t="shared" si="31"/>
        <v>54.7315761161915</v>
      </c>
      <c r="AK25" s="160">
        <v>1356</v>
      </c>
      <c r="AL25" s="160">
        <v>43356</v>
      </c>
      <c r="AM25" s="4">
        <f t="shared" si="32"/>
        <v>5.8305540613232925</v>
      </c>
      <c r="AN25" s="160">
        <v>1000</v>
      </c>
      <c r="AO25" s="148">
        <v>7300</v>
      </c>
      <c r="AP25" s="160">
        <v>10</v>
      </c>
      <c r="AQ25" s="148">
        <v>10926</v>
      </c>
      <c r="AR25" s="160">
        <v>115</v>
      </c>
      <c r="AS25" s="148">
        <v>1315</v>
      </c>
      <c r="AT25" s="160">
        <v>207</v>
      </c>
      <c r="AU25" s="148">
        <v>207</v>
      </c>
      <c r="AV25" s="160">
        <v>0</v>
      </c>
      <c r="AW25" s="148">
        <v>6</v>
      </c>
      <c r="AX25" s="174">
        <v>542</v>
      </c>
      <c r="AY25" s="171">
        <v>100</v>
      </c>
      <c r="AZ25" s="148">
        <v>642</v>
      </c>
      <c r="BA25" s="174">
        <v>99</v>
      </c>
      <c r="BB25" s="171">
        <v>15</v>
      </c>
      <c r="BC25" s="171">
        <v>0</v>
      </c>
      <c r="BD25" s="148">
        <v>114</v>
      </c>
      <c r="BE25" s="3">
        <f t="shared" si="33"/>
        <v>0.015330823023130715</v>
      </c>
      <c r="BF25" s="3">
        <f t="shared" si="34"/>
        <v>5.631578947368421</v>
      </c>
      <c r="BG25" s="148">
        <v>0</v>
      </c>
      <c r="BH25" s="174">
        <v>14097</v>
      </c>
      <c r="BI25" s="160">
        <v>5780</v>
      </c>
      <c r="BJ25" s="4">
        <f t="shared" si="35"/>
        <v>1.8957772996234534</v>
      </c>
      <c r="BK25" s="160">
        <v>135</v>
      </c>
      <c r="BL25" s="160">
        <v>1620</v>
      </c>
      <c r="BM25" s="4">
        <f t="shared" si="36"/>
        <v>0.21785906401291016</v>
      </c>
      <c r="BN25" s="160">
        <v>73</v>
      </c>
      <c r="BO25" s="160">
        <v>4399</v>
      </c>
      <c r="BP25" s="4">
        <f t="shared" si="37"/>
        <v>0.5915814954276493</v>
      </c>
      <c r="BQ25" s="148">
        <v>152</v>
      </c>
      <c r="BR25" s="14">
        <f t="shared" si="38"/>
        <v>0.020441097364174286</v>
      </c>
      <c r="BS25" s="100" t="s">
        <v>93</v>
      </c>
      <c r="BT25" s="100" t="s">
        <v>94</v>
      </c>
      <c r="BU25" s="100" t="s">
        <v>94</v>
      </c>
      <c r="BV25" s="100" t="s">
        <v>93</v>
      </c>
      <c r="BW25" s="108" t="s">
        <v>94</v>
      </c>
      <c r="BX25" s="100" t="s">
        <v>93</v>
      </c>
      <c r="BY25" s="100" t="s">
        <v>93</v>
      </c>
      <c r="BZ25" s="100"/>
      <c r="CA25" s="101"/>
    </row>
    <row r="26" spans="1:79" ht="12" customHeight="1">
      <c r="A26" s="85" t="s">
        <v>200</v>
      </c>
      <c r="B26" s="99">
        <v>126711</v>
      </c>
      <c r="C26" s="185">
        <v>7407</v>
      </c>
      <c r="D26" s="14">
        <v>4</v>
      </c>
      <c r="E26" s="3">
        <v>4</v>
      </c>
      <c r="F26" s="3">
        <v>0</v>
      </c>
      <c r="G26" s="3">
        <v>4</v>
      </c>
      <c r="H26" s="3">
        <v>7.1</v>
      </c>
      <c r="I26" s="3">
        <v>1.35</v>
      </c>
      <c r="J26" s="4">
        <v>12.45</v>
      </c>
      <c r="K26" s="3">
        <f>SUM(E26/(C26/1000))</f>
        <v>0.5400297016335899</v>
      </c>
      <c r="L26" s="4">
        <f>SUM(J26/(C26/1000))</f>
        <v>1.6808424463345484</v>
      </c>
      <c r="M26" s="32">
        <v>190556</v>
      </c>
      <c r="N26" s="32">
        <v>191735</v>
      </c>
      <c r="O26" s="36">
        <v>7140</v>
      </c>
      <c r="P26" s="32">
        <v>389431</v>
      </c>
      <c r="Q26" s="204">
        <f t="shared" si="26"/>
        <v>0.6780956327779335</v>
      </c>
      <c r="R26" s="36">
        <f>P26/C26</f>
        <v>52.57607668421763</v>
      </c>
      <c r="S26" s="32">
        <v>49737</v>
      </c>
      <c r="T26" s="32">
        <v>0</v>
      </c>
      <c r="U26" s="36">
        <v>8519</v>
      </c>
      <c r="V26" s="32">
        <v>28740</v>
      </c>
      <c r="W26" s="36">
        <v>805</v>
      </c>
      <c r="X26" s="32">
        <v>1936</v>
      </c>
      <c r="Y26" s="32">
        <v>630</v>
      </c>
      <c r="Z26" s="36">
        <v>36323</v>
      </c>
      <c r="AA26" s="205">
        <f t="shared" si="27"/>
        <v>117366</v>
      </c>
      <c r="AB26" s="206">
        <f t="shared" si="28"/>
        <v>0.2043632171979502</v>
      </c>
      <c r="AC26" s="36">
        <f t="shared" si="29"/>
        <v>15.845281490481977</v>
      </c>
      <c r="AD26" s="32">
        <v>673</v>
      </c>
      <c r="AE26" s="32">
        <v>46664</v>
      </c>
      <c r="AF26" s="36">
        <v>20167</v>
      </c>
      <c r="AG26" s="32">
        <v>574301</v>
      </c>
      <c r="AH26" s="32">
        <v>161166</v>
      </c>
      <c r="AI26" s="207">
        <f t="shared" si="30"/>
        <v>0.10143809605067726</v>
      </c>
      <c r="AJ26" s="36">
        <f t="shared" si="31"/>
        <v>77.53489941946808</v>
      </c>
      <c r="AK26" s="160">
        <v>2111</v>
      </c>
      <c r="AL26" s="160">
        <v>61445</v>
      </c>
      <c r="AM26" s="4">
        <f t="shared" si="32"/>
        <v>8.295531254218982</v>
      </c>
      <c r="AN26" s="160">
        <v>0</v>
      </c>
      <c r="AO26" s="148">
        <v>364</v>
      </c>
      <c r="AP26" s="160">
        <v>0</v>
      </c>
      <c r="AQ26" s="148">
        <v>45358</v>
      </c>
      <c r="AR26" s="160">
        <v>298</v>
      </c>
      <c r="AS26" s="148">
        <v>2865</v>
      </c>
      <c r="AT26" s="160">
        <v>13</v>
      </c>
      <c r="AU26" s="148">
        <v>355</v>
      </c>
      <c r="AV26" s="160">
        <v>0</v>
      </c>
      <c r="AW26" s="148">
        <v>14</v>
      </c>
      <c r="AX26" s="174">
        <v>736</v>
      </c>
      <c r="AY26" s="171">
        <v>7</v>
      </c>
      <c r="AZ26" s="148">
        <v>743</v>
      </c>
      <c r="BA26" s="174">
        <v>1009</v>
      </c>
      <c r="BB26" s="171">
        <v>31</v>
      </c>
      <c r="BC26" s="171">
        <v>0</v>
      </c>
      <c r="BD26" s="148">
        <v>1040</v>
      </c>
      <c r="BE26" s="3">
        <f t="shared" si="33"/>
        <v>0.14040772242473337</v>
      </c>
      <c r="BF26" s="3">
        <f t="shared" si="34"/>
        <v>0.7144230769230769</v>
      </c>
      <c r="BG26" s="148">
        <v>3</v>
      </c>
      <c r="BH26" s="174">
        <v>20814</v>
      </c>
      <c r="BI26" s="160">
        <v>2591</v>
      </c>
      <c r="BJ26" s="4">
        <f t="shared" si="35"/>
        <v>2.810044552450385</v>
      </c>
      <c r="BK26" s="160">
        <v>125</v>
      </c>
      <c r="BL26" s="160">
        <v>1462</v>
      </c>
      <c r="BM26" s="4">
        <f t="shared" si="36"/>
        <v>0.19738085594707708</v>
      </c>
      <c r="BN26" s="160">
        <v>80</v>
      </c>
      <c r="BO26" s="160">
        <v>2779</v>
      </c>
      <c r="BP26" s="4">
        <f t="shared" si="37"/>
        <v>0.37518563520993653</v>
      </c>
      <c r="BQ26" s="148">
        <v>266</v>
      </c>
      <c r="BR26" s="14">
        <f t="shared" si="38"/>
        <v>0.03591197515863372</v>
      </c>
      <c r="BS26" s="100" t="s">
        <v>94</v>
      </c>
      <c r="BT26" s="100" t="s">
        <v>94</v>
      </c>
      <c r="BU26" s="100" t="s">
        <v>94</v>
      </c>
      <c r="BV26" s="100" t="s">
        <v>93</v>
      </c>
      <c r="BW26" s="108" t="s">
        <v>93</v>
      </c>
      <c r="BX26" s="100" t="s">
        <v>93</v>
      </c>
      <c r="BY26" s="100" t="s">
        <v>93</v>
      </c>
      <c r="BZ26" s="100"/>
      <c r="CA26" s="101"/>
    </row>
    <row r="27" spans="1:79" ht="12" customHeight="1">
      <c r="A27" s="85" t="s">
        <v>201</v>
      </c>
      <c r="B27" s="99">
        <v>126748</v>
      </c>
      <c r="C27" s="185">
        <v>1834</v>
      </c>
      <c r="D27" s="14">
        <v>1</v>
      </c>
      <c r="E27" s="3">
        <v>0</v>
      </c>
      <c r="F27" s="3">
        <v>1</v>
      </c>
      <c r="G27" s="3">
        <v>1</v>
      </c>
      <c r="H27" s="3">
        <v>0</v>
      </c>
      <c r="I27" s="3">
        <v>3</v>
      </c>
      <c r="J27" s="4">
        <v>4</v>
      </c>
      <c r="K27" s="3">
        <f>SUM(E27/(C27/1000))</f>
        <v>0</v>
      </c>
      <c r="L27" s="4">
        <f>SUM(J27/(C27/1000))</f>
        <v>2.1810250817884405</v>
      </c>
      <c r="M27" s="32">
        <v>40000</v>
      </c>
      <c r="O27" s="36">
        <v>25000</v>
      </c>
      <c r="P27" s="32">
        <v>75000</v>
      </c>
      <c r="Q27" s="204">
        <f t="shared" si="26"/>
        <v>0.6853258038871679</v>
      </c>
      <c r="R27" s="36">
        <f>P27/C27</f>
        <v>40.89422028353326</v>
      </c>
      <c r="S27" s="32">
        <v>16180</v>
      </c>
      <c r="T27" s="32">
        <v>120</v>
      </c>
      <c r="U27" s="36">
        <v>8824</v>
      </c>
      <c r="V27" s="32">
        <v>7358</v>
      </c>
      <c r="W27" s="36">
        <v>5268</v>
      </c>
      <c r="X27" s="32">
        <v>4001</v>
      </c>
      <c r="Y27" s="32">
        <v>75</v>
      </c>
      <c r="Z27" s="36">
        <v>1000</v>
      </c>
      <c r="AA27" s="205">
        <f t="shared" si="27"/>
        <v>28614</v>
      </c>
      <c r="AB27" s="206">
        <f t="shared" si="28"/>
        <v>0.2614655006990323</v>
      </c>
      <c r="AC27" s="36">
        <f t="shared" si="29"/>
        <v>15.601962922573609</v>
      </c>
      <c r="AD27" s="32">
        <v>125</v>
      </c>
      <c r="AE27" s="32">
        <v>1440</v>
      </c>
      <c r="AF27" s="36">
        <v>4258</v>
      </c>
      <c r="AG27" s="32">
        <v>109437</v>
      </c>
      <c r="AH27" s="32">
        <v>0</v>
      </c>
      <c r="AI27" s="207">
        <f t="shared" si="30"/>
        <v>0.22847848533859663</v>
      </c>
      <c r="AJ27" s="36">
        <f t="shared" si="31"/>
        <v>59.67121046892039</v>
      </c>
      <c r="AK27" s="160">
        <v>2369</v>
      </c>
      <c r="AL27" s="160">
        <v>25592</v>
      </c>
      <c r="AM27" s="4">
        <f t="shared" si="32"/>
        <v>13.954198473282442</v>
      </c>
      <c r="AN27" s="160">
        <v>1400</v>
      </c>
      <c r="AO27" s="148">
        <v>7400</v>
      </c>
      <c r="AP27" s="160">
        <v>26</v>
      </c>
      <c r="AQ27" s="148">
        <v>5551</v>
      </c>
      <c r="AR27" s="160">
        <v>786</v>
      </c>
      <c r="AS27" s="148">
        <v>6522</v>
      </c>
      <c r="AT27" s="160">
        <v>103</v>
      </c>
      <c r="AU27" s="148">
        <v>130</v>
      </c>
      <c r="AV27" s="160">
        <v>4</v>
      </c>
      <c r="AW27" s="148">
        <v>16</v>
      </c>
      <c r="AX27" s="174">
        <v>641</v>
      </c>
      <c r="AY27" s="171">
        <v>16</v>
      </c>
      <c r="AZ27" s="148">
        <v>657</v>
      </c>
      <c r="BA27" s="174">
        <v>150</v>
      </c>
      <c r="BB27" s="171">
        <v>4</v>
      </c>
      <c r="BC27" s="171">
        <v>19</v>
      </c>
      <c r="BD27" s="148">
        <v>173</v>
      </c>
      <c r="BE27" s="3">
        <f t="shared" si="33"/>
        <v>0.09432933478735006</v>
      </c>
      <c r="BF27" s="3">
        <f t="shared" si="34"/>
        <v>3.7976878612716765</v>
      </c>
      <c r="BG27" s="148">
        <v>13718</v>
      </c>
      <c r="BH27" s="174">
        <v>14018</v>
      </c>
      <c r="BI27" s="160">
        <v>368</v>
      </c>
      <c r="BJ27" s="4">
        <f t="shared" si="35"/>
        <v>7.64340239912759</v>
      </c>
      <c r="BK27" s="160">
        <v>27</v>
      </c>
      <c r="BL27" s="160">
        <v>521</v>
      </c>
      <c r="BM27" s="4">
        <f t="shared" si="36"/>
        <v>0.2840785169029444</v>
      </c>
      <c r="BN27" s="160">
        <v>78</v>
      </c>
      <c r="BO27" s="160">
        <v>1097</v>
      </c>
      <c r="BP27" s="4">
        <f t="shared" si="37"/>
        <v>0.5981461286804798</v>
      </c>
      <c r="BQ27" s="148">
        <v>85</v>
      </c>
      <c r="BR27" s="14">
        <f t="shared" si="38"/>
        <v>0.04634678298800436</v>
      </c>
      <c r="BS27" s="100" t="s">
        <v>93</v>
      </c>
      <c r="BT27" s="100" t="s">
        <v>94</v>
      </c>
      <c r="BU27" s="100" t="s">
        <v>94</v>
      </c>
      <c r="BV27" s="100" t="s">
        <v>93</v>
      </c>
      <c r="BW27" s="108" t="s">
        <v>94</v>
      </c>
      <c r="BX27" s="100" t="s">
        <v>94</v>
      </c>
      <c r="BY27" s="100" t="s">
        <v>94</v>
      </c>
      <c r="BZ27" s="100" t="s">
        <v>94</v>
      </c>
      <c r="CA27" s="101" t="s">
        <v>94</v>
      </c>
    </row>
    <row r="28" spans="1:79" ht="12" customHeight="1">
      <c r="A28" s="98" t="s">
        <v>100</v>
      </c>
      <c r="B28" s="99">
        <v>126863</v>
      </c>
      <c r="C28" s="185">
        <v>4642</v>
      </c>
      <c r="D28" s="14">
        <v>1</v>
      </c>
      <c r="E28" s="3">
        <v>0.33</v>
      </c>
      <c r="G28" s="3">
        <v>0.33</v>
      </c>
      <c r="H28" s="3">
        <v>0.75</v>
      </c>
      <c r="I28" s="3">
        <v>0.25</v>
      </c>
      <c r="J28" s="4">
        <v>1.33</v>
      </c>
      <c r="K28" s="3">
        <f aca="true" t="shared" si="39" ref="K28:K36">SUM(E28/(C28/1000))</f>
        <v>0.07109004739336493</v>
      </c>
      <c r="L28" s="4">
        <f aca="true" t="shared" si="40" ref="L28:L36">SUM(J28/(C28/1000))</f>
        <v>0.28651443343386473</v>
      </c>
      <c r="M28" s="32">
        <v>15888</v>
      </c>
      <c r="N28" s="32">
        <v>27294</v>
      </c>
      <c r="O28" s="36">
        <v>3640</v>
      </c>
      <c r="P28" s="32">
        <v>46822</v>
      </c>
      <c r="Q28" s="204">
        <f t="shared" si="26"/>
        <v>0.35632096435420535</v>
      </c>
      <c r="R28" s="36">
        <f aca="true" t="shared" si="41" ref="R28:R36">P28/C28</f>
        <v>10.08660060318828</v>
      </c>
      <c r="S28" s="32">
        <v>10778</v>
      </c>
      <c r="T28" s="32">
        <v>7118</v>
      </c>
      <c r="U28" s="36">
        <v>807</v>
      </c>
      <c r="V28" s="32">
        <v>23804</v>
      </c>
      <c r="W28" s="36">
        <v>9234</v>
      </c>
      <c r="X28" s="32">
        <v>0</v>
      </c>
      <c r="Y28" s="32">
        <v>0</v>
      </c>
      <c r="Z28" s="36">
        <v>0</v>
      </c>
      <c r="AA28" s="205">
        <f t="shared" si="27"/>
        <v>34582</v>
      </c>
      <c r="AB28" s="206">
        <f t="shared" si="28"/>
        <v>0.26317311497366896</v>
      </c>
      <c r="AC28" s="36">
        <f t="shared" si="29"/>
        <v>7.449806118052564</v>
      </c>
      <c r="AD28" s="32">
        <v>0</v>
      </c>
      <c r="AE28" s="32">
        <v>0</v>
      </c>
      <c r="AF28" s="36">
        <v>50000</v>
      </c>
      <c r="AG28" s="32">
        <v>131404</v>
      </c>
      <c r="AH28" s="32">
        <v>5351</v>
      </c>
      <c r="AI28" s="207">
        <f t="shared" si="30"/>
        <v>0.08816322181973152</v>
      </c>
      <c r="AJ28" s="36">
        <f t="shared" si="31"/>
        <v>28.307626023265833</v>
      </c>
      <c r="AK28" s="160">
        <v>100</v>
      </c>
      <c r="AL28" s="160">
        <v>6627</v>
      </c>
      <c r="AM28" s="4">
        <f t="shared" si="32"/>
        <v>1.4276174062903921</v>
      </c>
      <c r="AN28" s="160">
        <v>8</v>
      </c>
      <c r="AO28" s="148">
        <v>10770</v>
      </c>
      <c r="AP28" s="160">
        <v>0</v>
      </c>
      <c r="AQ28" s="148">
        <v>0</v>
      </c>
      <c r="AR28" s="160">
        <v>25</v>
      </c>
      <c r="AS28" s="148">
        <v>2165</v>
      </c>
      <c r="AT28" s="160">
        <v>0</v>
      </c>
      <c r="AU28" s="148">
        <v>105</v>
      </c>
      <c r="AV28" s="160">
        <v>0</v>
      </c>
      <c r="AW28" s="148">
        <v>9</v>
      </c>
      <c r="AX28" s="171">
        <v>0</v>
      </c>
      <c r="AY28" s="171">
        <v>0</v>
      </c>
      <c r="AZ28" s="148">
        <v>0</v>
      </c>
      <c r="BA28" s="171">
        <v>12</v>
      </c>
      <c r="BB28" s="171">
        <v>4</v>
      </c>
      <c r="BC28" s="171">
        <v>0</v>
      </c>
      <c r="BD28" s="148">
        <v>16</v>
      </c>
      <c r="BE28" s="3">
        <f t="shared" si="33"/>
        <v>0.0034467901766479965</v>
      </c>
      <c r="BF28" s="3">
        <f t="shared" si="34"/>
        <v>0</v>
      </c>
      <c r="BG28" s="148">
        <v>0</v>
      </c>
      <c r="BH28" s="171">
        <v>25000</v>
      </c>
      <c r="BI28" s="160">
        <v>700</v>
      </c>
      <c r="BJ28" s="4">
        <f t="shared" si="35"/>
        <v>5.385609651012494</v>
      </c>
      <c r="BK28" s="160">
        <v>35</v>
      </c>
      <c r="BL28" s="148">
        <v>700</v>
      </c>
      <c r="BM28" s="4">
        <f t="shared" si="36"/>
        <v>0.15079707022834984</v>
      </c>
      <c r="BN28" s="160">
        <v>63</v>
      </c>
      <c r="BO28" s="160">
        <v>40</v>
      </c>
      <c r="BP28" s="4">
        <f t="shared" si="37"/>
        <v>0.008616975441619991</v>
      </c>
      <c r="BQ28" s="148">
        <v>20</v>
      </c>
      <c r="BR28" s="14">
        <f t="shared" si="38"/>
        <v>0.004308487720809996</v>
      </c>
      <c r="BS28" s="100" t="s">
        <v>93</v>
      </c>
      <c r="BT28" s="100" t="s">
        <v>94</v>
      </c>
      <c r="BU28" s="100" t="s">
        <v>93</v>
      </c>
      <c r="BV28" s="101" t="s">
        <v>93</v>
      </c>
      <c r="BW28" s="102" t="s">
        <v>93</v>
      </c>
      <c r="BX28" s="100" t="s">
        <v>93</v>
      </c>
      <c r="BY28" s="100" t="s">
        <v>93</v>
      </c>
      <c r="BZ28" s="100"/>
      <c r="CA28" s="101"/>
    </row>
    <row r="29" spans="1:79" ht="12" customHeight="1">
      <c r="A29" s="98" t="s">
        <v>105</v>
      </c>
      <c r="B29" s="99">
        <v>127200</v>
      </c>
      <c r="C29" s="185">
        <v>12962</v>
      </c>
      <c r="D29" s="14">
        <v>0</v>
      </c>
      <c r="E29" s="3">
        <v>3</v>
      </c>
      <c r="G29" s="3">
        <v>3</v>
      </c>
      <c r="H29" s="3">
        <v>5</v>
      </c>
      <c r="I29" s="3">
        <v>2</v>
      </c>
      <c r="J29" s="4">
        <v>10</v>
      </c>
      <c r="K29" s="3">
        <f t="shared" si="39"/>
        <v>0.23144576454250887</v>
      </c>
      <c r="L29" s="4">
        <f t="shared" si="40"/>
        <v>0.771485881808363</v>
      </c>
      <c r="M29" s="32">
        <v>157309</v>
      </c>
      <c r="N29" s="32">
        <v>226966</v>
      </c>
      <c r="O29" s="36">
        <v>25000</v>
      </c>
      <c r="P29" s="32">
        <v>409275</v>
      </c>
      <c r="Q29" s="204">
        <f t="shared" si="26"/>
        <v>0.7086460795262707</v>
      </c>
      <c r="R29" s="36">
        <f t="shared" si="41"/>
        <v>31.574988427711773</v>
      </c>
      <c r="S29" s="32">
        <v>84901</v>
      </c>
      <c r="T29" s="32">
        <v>3400</v>
      </c>
      <c r="U29" s="36">
        <v>3948</v>
      </c>
      <c r="V29" s="32">
        <v>51945</v>
      </c>
      <c r="W29" s="36">
        <v>20577</v>
      </c>
      <c r="X29" s="32">
        <v>3024</v>
      </c>
      <c r="Y29" s="32">
        <v>1240</v>
      </c>
      <c r="Z29" s="36">
        <v>0</v>
      </c>
      <c r="AA29" s="205">
        <f t="shared" si="27"/>
        <v>141110</v>
      </c>
      <c r="AB29" s="206">
        <f t="shared" si="28"/>
        <v>0.244327281856825</v>
      </c>
      <c r="AC29" s="36">
        <f t="shared" si="29"/>
        <v>10.886437278197809</v>
      </c>
      <c r="AD29" s="32">
        <v>2160</v>
      </c>
      <c r="AE29" s="32">
        <v>15000</v>
      </c>
      <c r="AF29" s="36">
        <v>10000</v>
      </c>
      <c r="AG29" s="32">
        <v>577545</v>
      </c>
      <c r="AI29" s="207">
        <f t="shared" si="30"/>
        <v>0.15383909478915062</v>
      </c>
      <c r="AJ29" s="36">
        <f t="shared" si="31"/>
        <v>44.5567813609011</v>
      </c>
      <c r="AK29" s="160">
        <v>1608</v>
      </c>
      <c r="AL29" s="160">
        <v>43057</v>
      </c>
      <c r="AM29" s="4">
        <f t="shared" si="32"/>
        <v>3.3217867613022682</v>
      </c>
      <c r="AN29" s="160">
        <v>0</v>
      </c>
      <c r="AO29" s="148">
        <v>1239</v>
      </c>
      <c r="AP29" s="160">
        <v>1608</v>
      </c>
      <c r="AQ29" s="148">
        <v>43057</v>
      </c>
      <c r="AR29" s="160">
        <v>29</v>
      </c>
      <c r="AS29" s="148">
        <v>3631</v>
      </c>
      <c r="AT29" s="160">
        <v>0</v>
      </c>
      <c r="AU29" s="148">
        <v>241</v>
      </c>
      <c r="AV29" s="160">
        <v>0</v>
      </c>
      <c r="AW29" s="148">
        <v>5</v>
      </c>
      <c r="AX29" s="171">
        <v>342</v>
      </c>
      <c r="AY29" s="171">
        <v>0</v>
      </c>
      <c r="AZ29" s="148">
        <v>342</v>
      </c>
      <c r="BA29" s="171">
        <v>390</v>
      </c>
      <c r="BB29" s="171">
        <v>0</v>
      </c>
      <c r="BC29" s="171">
        <v>0</v>
      </c>
      <c r="BD29" s="148">
        <v>390</v>
      </c>
      <c r="BE29" s="3">
        <f t="shared" si="33"/>
        <v>0.030087949390526152</v>
      </c>
      <c r="BF29" s="3">
        <f t="shared" si="34"/>
        <v>0.8769230769230769</v>
      </c>
      <c r="BG29" s="148">
        <v>0</v>
      </c>
      <c r="BH29" s="171">
        <v>83817</v>
      </c>
      <c r="BI29" s="160">
        <v>541</v>
      </c>
      <c r="BJ29" s="4">
        <f t="shared" si="35"/>
        <v>6.466363215553155</v>
      </c>
      <c r="BK29" s="160">
        <v>145</v>
      </c>
      <c r="BL29" s="148">
        <v>2280</v>
      </c>
      <c r="BM29" s="4">
        <f t="shared" si="36"/>
        <v>0.17589878105230675</v>
      </c>
      <c r="BN29" s="160">
        <v>66</v>
      </c>
      <c r="BO29" s="160">
        <v>1945</v>
      </c>
      <c r="BP29" s="4">
        <f t="shared" si="37"/>
        <v>0.15005400401172658</v>
      </c>
      <c r="BQ29" s="148">
        <v>477</v>
      </c>
      <c r="BR29" s="14">
        <f t="shared" si="38"/>
        <v>0.03679987656225891</v>
      </c>
      <c r="BS29" s="100" t="s">
        <v>93</v>
      </c>
      <c r="BT29" s="100" t="s">
        <v>94</v>
      </c>
      <c r="BU29" s="100" t="s">
        <v>94</v>
      </c>
      <c r="BV29" s="101" t="s">
        <v>93</v>
      </c>
      <c r="BW29" s="102" t="s">
        <v>94</v>
      </c>
      <c r="BX29" s="100" t="s">
        <v>94</v>
      </c>
      <c r="BY29" s="100" t="s">
        <v>94</v>
      </c>
      <c r="BZ29" s="100" t="s">
        <v>94</v>
      </c>
      <c r="CA29" s="101" t="s">
        <v>94</v>
      </c>
    </row>
    <row r="30" spans="1:79" ht="12" customHeight="1">
      <c r="A30" s="98" t="s">
        <v>107</v>
      </c>
      <c r="B30" s="99">
        <v>127389</v>
      </c>
      <c r="C30" s="185">
        <v>991</v>
      </c>
      <c r="D30" s="14">
        <v>0</v>
      </c>
      <c r="E30" s="3">
        <v>1</v>
      </c>
      <c r="F30" s="3">
        <v>0</v>
      </c>
      <c r="G30" s="3">
        <v>1</v>
      </c>
      <c r="H30" s="3">
        <v>1</v>
      </c>
      <c r="I30" s="3">
        <v>1</v>
      </c>
      <c r="J30" s="4">
        <v>3</v>
      </c>
      <c r="K30" s="3">
        <f t="shared" si="39"/>
        <v>1.0090817356205852</v>
      </c>
      <c r="L30" s="4">
        <f t="shared" si="40"/>
        <v>3.027245206861756</v>
      </c>
      <c r="M30" s="32">
        <v>39353</v>
      </c>
      <c r="N30" s="32">
        <v>31617</v>
      </c>
      <c r="O30" s="36">
        <v>8142</v>
      </c>
      <c r="P30" s="32">
        <v>79112</v>
      </c>
      <c r="Q30" s="204">
        <f t="shared" si="26"/>
        <v>0.7256716719104009</v>
      </c>
      <c r="R30" s="36">
        <f t="shared" si="41"/>
        <v>79.83047426841574</v>
      </c>
      <c r="S30" s="32">
        <v>3383</v>
      </c>
      <c r="T30" s="32">
        <v>0</v>
      </c>
      <c r="U30" s="36">
        <v>1256</v>
      </c>
      <c r="V30" s="32">
        <v>8510</v>
      </c>
      <c r="W30" s="36">
        <v>5128</v>
      </c>
      <c r="X30" s="32">
        <v>55</v>
      </c>
      <c r="Y30" s="32">
        <v>0</v>
      </c>
      <c r="Z30" s="36">
        <v>0</v>
      </c>
      <c r="AA30" s="205">
        <f t="shared" si="27"/>
        <v>11948</v>
      </c>
      <c r="AB30" s="206">
        <f t="shared" si="28"/>
        <v>0.10959557508324237</v>
      </c>
      <c r="AC30" s="36">
        <f t="shared" si="29"/>
        <v>12.056508577194753</v>
      </c>
      <c r="AD30" s="32">
        <v>0</v>
      </c>
      <c r="AE30" s="32">
        <v>0</v>
      </c>
      <c r="AF30" s="36">
        <v>17959</v>
      </c>
      <c r="AG30" s="32">
        <v>109019</v>
      </c>
      <c r="AH30" s="32">
        <v>0</v>
      </c>
      <c r="AI30" s="207">
        <f t="shared" si="30"/>
        <v>0.04255221566882837</v>
      </c>
      <c r="AJ30" s="36">
        <f t="shared" si="31"/>
        <v>110.00908173562058</v>
      </c>
      <c r="AK30" s="160">
        <v>7729</v>
      </c>
      <c r="AL30" s="160">
        <v>20505</v>
      </c>
      <c r="AM30" s="4">
        <f t="shared" si="32"/>
        <v>20.691220988900103</v>
      </c>
      <c r="AN30" s="160">
        <v>0</v>
      </c>
      <c r="AO30" s="148">
        <v>0</v>
      </c>
      <c r="AP30" s="160">
        <v>7</v>
      </c>
      <c r="AQ30" s="148">
        <v>946</v>
      </c>
      <c r="AR30" s="160">
        <v>118</v>
      </c>
      <c r="AS30" s="148">
        <v>1013</v>
      </c>
      <c r="AT30" s="160">
        <v>0</v>
      </c>
      <c r="AU30" s="148">
        <v>75</v>
      </c>
      <c r="AV30" s="160">
        <v>0</v>
      </c>
      <c r="AW30" s="148">
        <v>76</v>
      </c>
      <c r="AX30" s="171">
        <v>58</v>
      </c>
      <c r="AY30" s="171">
        <v>0</v>
      </c>
      <c r="AZ30" s="148">
        <v>58</v>
      </c>
      <c r="BA30" s="171">
        <v>74</v>
      </c>
      <c r="BB30" s="171">
        <v>0</v>
      </c>
      <c r="BC30" s="171">
        <v>0</v>
      </c>
      <c r="BD30" s="148">
        <v>74</v>
      </c>
      <c r="BE30" s="3">
        <f t="shared" si="33"/>
        <v>0.07467204843592332</v>
      </c>
      <c r="BF30" s="3">
        <f t="shared" si="34"/>
        <v>0.7837837837837838</v>
      </c>
      <c r="BG30" s="148">
        <v>1</v>
      </c>
      <c r="BH30" s="171">
        <v>3427</v>
      </c>
      <c r="BI30" s="160">
        <v>120</v>
      </c>
      <c r="BJ30" s="4">
        <f t="shared" si="35"/>
        <v>3.458123107971746</v>
      </c>
      <c r="BK30" s="160">
        <v>40</v>
      </c>
      <c r="BL30" s="148">
        <v>400</v>
      </c>
      <c r="BM30" s="4">
        <f t="shared" si="36"/>
        <v>0.4036326942482341</v>
      </c>
      <c r="BN30" s="160">
        <v>56</v>
      </c>
      <c r="BO30" s="160">
        <v>2200</v>
      </c>
      <c r="BP30" s="4">
        <f t="shared" si="37"/>
        <v>2.2199798183652875</v>
      </c>
      <c r="BQ30" s="148">
        <v>21</v>
      </c>
      <c r="BR30" s="14">
        <f t="shared" si="38"/>
        <v>0.02119071644803229</v>
      </c>
      <c r="BS30" s="100" t="s">
        <v>93</v>
      </c>
      <c r="BT30" s="100" t="s">
        <v>94</v>
      </c>
      <c r="BU30" s="100" t="s">
        <v>93</v>
      </c>
      <c r="BV30" s="101" t="s">
        <v>93</v>
      </c>
      <c r="BW30" s="102" t="s">
        <v>94</v>
      </c>
      <c r="BX30" s="100" t="s">
        <v>94</v>
      </c>
      <c r="BY30" s="100" t="s">
        <v>93</v>
      </c>
      <c r="BZ30" s="100"/>
      <c r="CA30" s="101"/>
    </row>
    <row r="31" spans="1:79" ht="12" customHeight="1">
      <c r="A31" s="98" t="s">
        <v>109</v>
      </c>
      <c r="B31" s="99">
        <v>127617</v>
      </c>
      <c r="C31" s="185">
        <v>3000</v>
      </c>
      <c r="D31" s="14">
        <v>0</v>
      </c>
      <c r="E31" s="3">
        <v>1.75</v>
      </c>
      <c r="F31" s="3">
        <v>0.5</v>
      </c>
      <c r="G31" s="3">
        <v>2.25</v>
      </c>
      <c r="H31" s="3">
        <v>0.25</v>
      </c>
      <c r="I31" s="3">
        <v>0</v>
      </c>
      <c r="J31" s="4">
        <v>2.5</v>
      </c>
      <c r="K31" s="3">
        <f t="shared" si="39"/>
        <v>0.5833333333333334</v>
      </c>
      <c r="L31" s="4">
        <f t="shared" si="40"/>
        <v>0.8333333333333334</v>
      </c>
      <c r="M31" s="32">
        <v>113328</v>
      </c>
      <c r="N31" s="32">
        <v>8982</v>
      </c>
      <c r="O31" s="36">
        <v>0</v>
      </c>
      <c r="P31" s="32">
        <v>122310</v>
      </c>
      <c r="Q31" s="204">
        <f t="shared" si="26"/>
        <v>0.8689073122908719</v>
      </c>
      <c r="R31" s="36">
        <f t="shared" si="41"/>
        <v>40.77</v>
      </c>
      <c r="S31" s="32">
        <v>1899</v>
      </c>
      <c r="T31" s="32">
        <v>0</v>
      </c>
      <c r="U31" s="36">
        <v>75</v>
      </c>
      <c r="V31" s="32">
        <v>7887</v>
      </c>
      <c r="W31" s="36">
        <v>6729</v>
      </c>
      <c r="X31" s="32">
        <v>0</v>
      </c>
      <c r="Y31" s="32">
        <v>0</v>
      </c>
      <c r="Z31" s="36">
        <v>0</v>
      </c>
      <c r="AA31" s="205">
        <f t="shared" si="27"/>
        <v>9786</v>
      </c>
      <c r="AB31" s="206">
        <f t="shared" si="28"/>
        <v>0.06952110995076831</v>
      </c>
      <c r="AC31" s="36">
        <f t="shared" si="29"/>
        <v>3.262</v>
      </c>
      <c r="AD31" s="32">
        <v>0</v>
      </c>
      <c r="AE31" s="32">
        <v>7442</v>
      </c>
      <c r="AF31" s="36">
        <v>1225</v>
      </c>
      <c r="AG31" s="32">
        <v>140763</v>
      </c>
      <c r="AH31" s="32">
        <v>20713</v>
      </c>
      <c r="AI31" s="207">
        <f t="shared" si="30"/>
        <v>0.014023571535133523</v>
      </c>
      <c r="AJ31" s="36">
        <f t="shared" si="31"/>
        <v>46.921</v>
      </c>
      <c r="AK31" s="160">
        <v>47</v>
      </c>
      <c r="AL31" s="160">
        <v>5556</v>
      </c>
      <c r="AM31" s="4">
        <f t="shared" si="32"/>
        <v>1.852</v>
      </c>
      <c r="AN31" s="160">
        <v>0</v>
      </c>
      <c r="AO31" s="148">
        <v>4323</v>
      </c>
      <c r="AP31" s="160">
        <v>0</v>
      </c>
      <c r="AQ31" s="148">
        <v>0</v>
      </c>
      <c r="AR31" s="160">
        <v>13</v>
      </c>
      <c r="AS31" s="148">
        <v>1242</v>
      </c>
      <c r="AT31" s="160">
        <v>5</v>
      </c>
      <c r="AU31" s="148">
        <v>18</v>
      </c>
      <c r="AV31" s="160">
        <v>3</v>
      </c>
      <c r="AW31" s="148">
        <v>8</v>
      </c>
      <c r="AX31" s="171">
        <v>34</v>
      </c>
      <c r="AY31" s="171">
        <v>0</v>
      </c>
      <c r="AZ31" s="148">
        <v>34</v>
      </c>
      <c r="BA31" s="171">
        <v>101</v>
      </c>
      <c r="BB31" s="171">
        <v>5</v>
      </c>
      <c r="BC31" s="171">
        <v>0</v>
      </c>
      <c r="BD31" s="148">
        <v>106</v>
      </c>
      <c r="BE31" s="3">
        <f t="shared" si="33"/>
        <v>0.035333333333333335</v>
      </c>
      <c r="BF31" s="3">
        <f t="shared" si="34"/>
        <v>0.32075471698113206</v>
      </c>
      <c r="BG31" s="148">
        <v>0</v>
      </c>
      <c r="BH31" s="171">
        <v>1527</v>
      </c>
      <c r="BI31" s="160">
        <v>1790</v>
      </c>
      <c r="BJ31" s="4">
        <f t="shared" si="35"/>
        <v>0.509</v>
      </c>
      <c r="BK31" s="160">
        <v>30</v>
      </c>
      <c r="BL31" s="148">
        <v>341</v>
      </c>
      <c r="BM31" s="4">
        <f t="shared" si="36"/>
        <v>0.11366666666666667</v>
      </c>
      <c r="BN31" s="160">
        <v>64</v>
      </c>
      <c r="BO31" s="160">
        <v>1034</v>
      </c>
      <c r="BP31" s="4">
        <f t="shared" si="37"/>
        <v>0.3446666666666667</v>
      </c>
      <c r="BQ31" s="148">
        <v>260</v>
      </c>
      <c r="BR31" s="14">
        <f t="shared" si="38"/>
        <v>0.08666666666666667</v>
      </c>
      <c r="BS31" s="100" t="s">
        <v>93</v>
      </c>
      <c r="BT31" s="100" t="s">
        <v>93</v>
      </c>
      <c r="BU31" s="100" t="s">
        <v>94</v>
      </c>
      <c r="BV31" s="101" t="s">
        <v>93</v>
      </c>
      <c r="BW31" s="102" t="s">
        <v>93</v>
      </c>
      <c r="BX31" s="100" t="s">
        <v>93</v>
      </c>
      <c r="BY31" s="100" t="s">
        <v>93</v>
      </c>
      <c r="BZ31" s="100"/>
      <c r="CA31" s="101"/>
    </row>
    <row r="32" spans="1:79" ht="12" customHeight="1">
      <c r="A32" s="98" t="s">
        <v>112</v>
      </c>
      <c r="B32" s="99">
        <v>127732</v>
      </c>
      <c r="C32" s="185">
        <v>3670</v>
      </c>
      <c r="D32" s="14">
        <v>0</v>
      </c>
      <c r="E32" s="3">
        <v>0.8</v>
      </c>
      <c r="F32" s="3">
        <v>0</v>
      </c>
      <c r="G32" s="3">
        <v>0.8</v>
      </c>
      <c r="H32" s="3">
        <v>3.7</v>
      </c>
      <c r="I32" s="3">
        <v>0.75</v>
      </c>
      <c r="J32" s="4">
        <v>5.25</v>
      </c>
      <c r="K32" s="3">
        <f t="shared" si="39"/>
        <v>0.21798365122615806</v>
      </c>
      <c r="L32" s="4">
        <f t="shared" si="40"/>
        <v>1.430517711171662</v>
      </c>
      <c r="M32" s="32">
        <v>47791</v>
      </c>
      <c r="N32" s="32">
        <v>135576</v>
      </c>
      <c r="P32" s="32">
        <v>183367</v>
      </c>
      <c r="Q32" s="204">
        <v>0</v>
      </c>
      <c r="R32" s="36">
        <f t="shared" si="41"/>
        <v>49.96376021798365</v>
      </c>
      <c r="S32" s="32">
        <v>26961</v>
      </c>
      <c r="T32" s="32">
        <v>0</v>
      </c>
      <c r="U32" s="36">
        <v>5039</v>
      </c>
      <c r="V32" s="32">
        <v>17349</v>
      </c>
      <c r="W32" s="36">
        <v>5075</v>
      </c>
      <c r="X32" s="32">
        <v>432</v>
      </c>
      <c r="Y32" s="32">
        <v>0</v>
      </c>
      <c r="Z32" s="36">
        <v>0</v>
      </c>
      <c r="AA32" s="205">
        <f t="shared" si="27"/>
        <v>44742</v>
      </c>
      <c r="AB32" s="206">
        <v>0</v>
      </c>
      <c r="AC32" s="36">
        <f t="shared" si="29"/>
        <v>12.191280653950953</v>
      </c>
      <c r="AD32" s="32">
        <v>16007</v>
      </c>
      <c r="AE32" s="32">
        <v>981</v>
      </c>
      <c r="AF32" s="36">
        <v>9137</v>
      </c>
      <c r="AG32" s="32">
        <v>254234</v>
      </c>
      <c r="AH32" s="32">
        <v>36019</v>
      </c>
      <c r="AI32" s="207">
        <v>0</v>
      </c>
      <c r="AJ32" s="36">
        <f t="shared" si="31"/>
        <v>69.27356948228883</v>
      </c>
      <c r="AK32" s="160">
        <v>874</v>
      </c>
      <c r="AL32" s="160">
        <v>27435</v>
      </c>
      <c r="AN32" s="160">
        <v>0</v>
      </c>
      <c r="AO32" s="148">
        <v>4314</v>
      </c>
      <c r="AP32" s="160">
        <v>17</v>
      </c>
      <c r="AR32" s="160">
        <v>558</v>
      </c>
      <c r="AS32" s="148">
        <v>3855</v>
      </c>
      <c r="AT32" s="160">
        <v>1</v>
      </c>
      <c r="AU32" s="148">
        <v>270</v>
      </c>
      <c r="AV32" s="160">
        <v>1</v>
      </c>
      <c r="AW32" s="148">
        <v>3</v>
      </c>
      <c r="AX32" s="171">
        <v>425</v>
      </c>
      <c r="AY32" s="171">
        <v>6</v>
      </c>
      <c r="AZ32" s="148">
        <v>431</v>
      </c>
      <c r="BA32" s="171">
        <v>122</v>
      </c>
      <c r="BB32" s="171">
        <v>64</v>
      </c>
      <c r="BC32" s="171">
        <v>0</v>
      </c>
      <c r="BD32" s="148">
        <v>186</v>
      </c>
      <c r="BE32" s="3">
        <f t="shared" si="33"/>
        <v>0.05068119891008174</v>
      </c>
      <c r="BF32" s="3">
        <v>0</v>
      </c>
      <c r="BG32" s="148">
        <v>0</v>
      </c>
      <c r="BH32" s="171">
        <v>13568</v>
      </c>
      <c r="BI32" s="160">
        <v>141</v>
      </c>
      <c r="BJ32" s="4">
        <f t="shared" si="35"/>
        <v>3.6970027247956403</v>
      </c>
      <c r="BK32" s="160">
        <v>12</v>
      </c>
      <c r="BL32" s="148">
        <v>195</v>
      </c>
      <c r="BM32" s="4">
        <f t="shared" si="36"/>
        <v>0.05313351498637602</v>
      </c>
      <c r="BN32" s="160">
        <v>68</v>
      </c>
      <c r="BO32" s="160">
        <v>3100</v>
      </c>
      <c r="BP32" s="4">
        <f t="shared" si="37"/>
        <v>0.8446866485013624</v>
      </c>
      <c r="BQ32" s="148">
        <v>81</v>
      </c>
      <c r="BR32" s="14">
        <f t="shared" si="38"/>
        <v>0.0220708446866485</v>
      </c>
      <c r="BS32" s="100" t="s">
        <v>93</v>
      </c>
      <c r="BT32" s="100" t="s">
        <v>94</v>
      </c>
      <c r="BU32" s="100" t="s">
        <v>94</v>
      </c>
      <c r="BV32" s="101" t="s">
        <v>93</v>
      </c>
      <c r="BW32" s="102" t="s">
        <v>93</v>
      </c>
      <c r="BX32" s="100" t="s">
        <v>93</v>
      </c>
      <c r="BY32" s="100" t="s">
        <v>93</v>
      </c>
      <c r="BZ32" s="100"/>
      <c r="CA32" s="101"/>
    </row>
    <row r="33" spans="1:79" ht="12" customHeight="1">
      <c r="A33" s="98" t="s">
        <v>114</v>
      </c>
      <c r="B33" s="99">
        <v>127820</v>
      </c>
      <c r="C33" s="185">
        <v>9997</v>
      </c>
      <c r="D33" s="14">
        <v>1</v>
      </c>
      <c r="E33" s="3">
        <v>3.5</v>
      </c>
      <c r="F33" s="3">
        <v>1</v>
      </c>
      <c r="G33" s="3">
        <v>4.5</v>
      </c>
      <c r="H33" s="3">
        <v>7</v>
      </c>
      <c r="I33" s="3">
        <v>2</v>
      </c>
      <c r="J33" s="4">
        <v>13.5</v>
      </c>
      <c r="K33" s="3">
        <f t="shared" si="39"/>
        <v>0.3501050315094528</v>
      </c>
      <c r="L33" s="4">
        <f t="shared" si="40"/>
        <v>1.350405121536461</v>
      </c>
      <c r="M33" s="32">
        <v>213180</v>
      </c>
      <c r="N33" s="32">
        <v>289527</v>
      </c>
      <c r="O33" s="36">
        <v>24960</v>
      </c>
      <c r="P33" s="32">
        <v>527667</v>
      </c>
      <c r="Q33" s="204">
        <f>P33/AG33</f>
        <v>0.8134774055894033</v>
      </c>
      <c r="R33" s="36">
        <f t="shared" si="41"/>
        <v>52.78253476042813</v>
      </c>
      <c r="S33" s="32">
        <v>27907</v>
      </c>
      <c r="T33" s="32">
        <v>999</v>
      </c>
      <c r="U33" s="36">
        <v>2908</v>
      </c>
      <c r="V33" s="32">
        <v>25722</v>
      </c>
      <c r="X33" s="32">
        <v>0</v>
      </c>
      <c r="Y33" s="32">
        <v>0</v>
      </c>
      <c r="AA33" s="205">
        <f t="shared" si="27"/>
        <v>53629</v>
      </c>
      <c r="AB33" s="206">
        <f>AA33/AG33</f>
        <v>0.08267710465948053</v>
      </c>
      <c r="AC33" s="36">
        <f t="shared" si="29"/>
        <v>5.364509352805841</v>
      </c>
      <c r="AD33" s="32">
        <v>25000</v>
      </c>
      <c r="AE33" s="32">
        <v>31215</v>
      </c>
      <c r="AF33" s="36">
        <v>11145</v>
      </c>
      <c r="AG33" s="32">
        <v>648656</v>
      </c>
      <c r="AH33" s="32">
        <v>100200</v>
      </c>
      <c r="AI33" s="207">
        <f>(S33+U33)/AG33</f>
        <v>0.047505919932907426</v>
      </c>
      <c r="AJ33" s="36">
        <f t="shared" si="31"/>
        <v>64.8850655196559</v>
      </c>
      <c r="AK33" s="160">
        <v>1148</v>
      </c>
      <c r="AL33" s="160">
        <v>38348</v>
      </c>
      <c r="AM33" s="4">
        <f>AL33/C33</f>
        <v>3.8359507852355708</v>
      </c>
      <c r="AN33" s="160">
        <v>3500</v>
      </c>
      <c r="AO33" s="148">
        <v>3500</v>
      </c>
      <c r="AP33" s="160">
        <v>0</v>
      </c>
      <c r="AQ33" s="148">
        <v>0</v>
      </c>
      <c r="AR33" s="160">
        <v>107</v>
      </c>
      <c r="AS33" s="148">
        <v>2605</v>
      </c>
      <c r="AT33" s="160">
        <v>17</v>
      </c>
      <c r="AU33" s="148">
        <v>199</v>
      </c>
      <c r="AV33" s="160">
        <v>6</v>
      </c>
      <c r="AW33" s="148">
        <v>12</v>
      </c>
      <c r="AX33" s="171">
        <v>1104</v>
      </c>
      <c r="AY33" s="171">
        <v>0</v>
      </c>
      <c r="AZ33" s="148">
        <v>1104</v>
      </c>
      <c r="BA33" s="171">
        <v>152</v>
      </c>
      <c r="BB33" s="171">
        <v>40</v>
      </c>
      <c r="BC33" s="171">
        <v>0</v>
      </c>
      <c r="BD33" s="148">
        <v>192</v>
      </c>
      <c r="BE33" s="3">
        <f t="shared" si="33"/>
        <v>0.019205761728518556</v>
      </c>
      <c r="BF33" s="3">
        <f>AZ33/BD33</f>
        <v>5.75</v>
      </c>
      <c r="BG33" s="148">
        <v>0</v>
      </c>
      <c r="BH33" s="171">
        <v>19385</v>
      </c>
      <c r="BI33" s="160">
        <v>5418</v>
      </c>
      <c r="BJ33" s="4">
        <f t="shared" si="35"/>
        <v>1.9390817245173553</v>
      </c>
      <c r="BK33" s="160">
        <v>72</v>
      </c>
      <c r="BL33" s="148">
        <v>1234</v>
      </c>
      <c r="BM33" s="4">
        <f t="shared" si="36"/>
        <v>0.1234370311093328</v>
      </c>
      <c r="BN33" s="160">
        <v>63</v>
      </c>
      <c r="BO33" s="160">
        <v>5064</v>
      </c>
      <c r="BP33" s="4">
        <f t="shared" si="37"/>
        <v>0.5065519655896769</v>
      </c>
      <c r="BQ33" s="148">
        <v>200</v>
      </c>
      <c r="BR33" s="14">
        <f t="shared" si="38"/>
        <v>0.02000600180054016</v>
      </c>
      <c r="BS33" s="100" t="s">
        <v>93</v>
      </c>
      <c r="BT33" s="100" t="s">
        <v>94</v>
      </c>
      <c r="BU33" s="100" t="s">
        <v>93</v>
      </c>
      <c r="BV33" s="101" t="s">
        <v>93</v>
      </c>
      <c r="BW33" s="102" t="s">
        <v>94</v>
      </c>
      <c r="BX33" s="100" t="s">
        <v>94</v>
      </c>
      <c r="BY33" s="100" t="s">
        <v>93</v>
      </c>
      <c r="BZ33" s="100"/>
      <c r="CA33" s="101"/>
    </row>
    <row r="34" spans="1:79" ht="12" customHeight="1">
      <c r="A34" s="98" t="s">
        <v>116</v>
      </c>
      <c r="B34" s="99">
        <v>127884</v>
      </c>
      <c r="C34" s="185">
        <v>4654</v>
      </c>
      <c r="D34" s="14">
        <v>1</v>
      </c>
      <c r="E34" s="3">
        <v>1.92</v>
      </c>
      <c r="F34" s="3">
        <v>0</v>
      </c>
      <c r="G34" s="3">
        <v>1.92</v>
      </c>
      <c r="H34" s="3">
        <v>3.66</v>
      </c>
      <c r="I34" s="3">
        <v>0.94</v>
      </c>
      <c r="J34" s="4">
        <v>6.52</v>
      </c>
      <c r="K34" s="3">
        <f t="shared" si="39"/>
        <v>0.41254834550923936</v>
      </c>
      <c r="L34" s="4">
        <f t="shared" si="40"/>
        <v>1.400945423291792</v>
      </c>
      <c r="M34" s="32">
        <v>102539</v>
      </c>
      <c r="N34" s="32">
        <v>110589</v>
      </c>
      <c r="O34" s="36">
        <v>3200</v>
      </c>
      <c r="P34" s="32">
        <v>216328</v>
      </c>
      <c r="Q34" s="204">
        <f>P34/AG34</f>
        <v>0.8349047683371607</v>
      </c>
      <c r="R34" s="36">
        <f t="shared" si="41"/>
        <v>46.48216587881392</v>
      </c>
      <c r="S34" s="32">
        <v>10543</v>
      </c>
      <c r="T34" s="32">
        <v>3000</v>
      </c>
      <c r="U34" s="36">
        <v>4770</v>
      </c>
      <c r="V34" s="32">
        <v>8950</v>
      </c>
      <c r="W34" s="36">
        <v>3501</v>
      </c>
      <c r="X34" s="32">
        <v>671</v>
      </c>
      <c r="Y34" s="32">
        <v>310</v>
      </c>
      <c r="Z34" s="36">
        <v>1430</v>
      </c>
      <c r="AA34" s="205">
        <f t="shared" si="27"/>
        <v>21904</v>
      </c>
      <c r="AB34" s="206">
        <f>AA34/AG34</f>
        <v>0.08453715675112407</v>
      </c>
      <c r="AC34" s="36">
        <f t="shared" si="29"/>
        <v>4.706489041684573</v>
      </c>
      <c r="AD34" s="32">
        <v>0</v>
      </c>
      <c r="AE34" s="32">
        <v>10624</v>
      </c>
      <c r="AF34" s="36">
        <v>10249</v>
      </c>
      <c r="AG34" s="32">
        <v>259105</v>
      </c>
      <c r="AH34" s="32">
        <v>49993</v>
      </c>
      <c r="AI34" s="207">
        <f>(S34+U34)/AG34</f>
        <v>0.059099592829161926</v>
      </c>
      <c r="AJ34" s="36">
        <f t="shared" si="31"/>
        <v>55.6736140954018</v>
      </c>
      <c r="AK34" s="160">
        <v>221</v>
      </c>
      <c r="AL34" s="160">
        <v>22118</v>
      </c>
      <c r="AM34" s="4">
        <f>AL34/C34</f>
        <v>4.752470992694456</v>
      </c>
      <c r="AN34" s="160">
        <v>495</v>
      </c>
      <c r="AO34" s="148">
        <v>12800</v>
      </c>
      <c r="AP34" s="160">
        <v>1</v>
      </c>
      <c r="AQ34" s="148">
        <v>1318</v>
      </c>
      <c r="AR34" s="160">
        <v>286</v>
      </c>
      <c r="AS34" s="148">
        <v>26506</v>
      </c>
      <c r="AT34" s="160">
        <v>55</v>
      </c>
      <c r="AU34" s="148">
        <v>74</v>
      </c>
      <c r="AV34" s="160">
        <v>1</v>
      </c>
      <c r="AW34" s="148">
        <v>11</v>
      </c>
      <c r="AX34" s="171"/>
      <c r="AY34" s="171"/>
      <c r="AZ34" s="148">
        <v>95</v>
      </c>
      <c r="BA34" s="171"/>
      <c r="BB34" s="171"/>
      <c r="BC34" s="171">
        <v>242</v>
      </c>
      <c r="BD34" s="148">
        <v>67</v>
      </c>
      <c r="BE34" s="3">
        <f t="shared" si="33"/>
        <v>0.014396218306832832</v>
      </c>
      <c r="BF34" s="3">
        <f>AZ34/BD34</f>
        <v>1.4179104477611941</v>
      </c>
      <c r="BG34" s="148">
        <v>26842</v>
      </c>
      <c r="BH34" s="171">
        <v>14939</v>
      </c>
      <c r="BI34" s="160">
        <v>5090</v>
      </c>
      <c r="BJ34" s="4">
        <f t="shared" si="35"/>
        <v>3.209926944563816</v>
      </c>
      <c r="BK34" s="160">
        <v>55</v>
      </c>
      <c r="BL34" s="148">
        <v>1108</v>
      </c>
      <c r="BM34" s="4">
        <f t="shared" si="36"/>
        <v>0.23807477438762356</v>
      </c>
      <c r="BN34" s="160">
        <v>62</v>
      </c>
      <c r="BO34" s="160">
        <v>1793</v>
      </c>
      <c r="BP34" s="4">
        <f t="shared" si="37"/>
        <v>0.3852599914052428</v>
      </c>
      <c r="BQ34" s="148">
        <v>12</v>
      </c>
      <c r="BR34" s="14">
        <f t="shared" si="38"/>
        <v>0.002578427159432746</v>
      </c>
      <c r="BS34" s="100" t="s">
        <v>93</v>
      </c>
      <c r="BT34" s="100" t="s">
        <v>94</v>
      </c>
      <c r="BU34" s="100" t="s">
        <v>94</v>
      </c>
      <c r="BV34" s="101" t="s">
        <v>93</v>
      </c>
      <c r="BW34" s="102" t="s">
        <v>94</v>
      </c>
      <c r="BX34" s="100" t="s">
        <v>93</v>
      </c>
      <c r="BY34" s="100" t="s">
        <v>93</v>
      </c>
      <c r="BZ34" s="100"/>
      <c r="CA34" s="101"/>
    </row>
    <row r="35" spans="1:79" ht="12" customHeight="1">
      <c r="A35" s="98" t="s">
        <v>117</v>
      </c>
      <c r="B35" s="99">
        <v>127909</v>
      </c>
      <c r="C35" s="185">
        <v>7520</v>
      </c>
      <c r="E35" s="3">
        <v>2.5</v>
      </c>
      <c r="G35" s="3">
        <v>3.5</v>
      </c>
      <c r="I35" s="3">
        <v>3</v>
      </c>
      <c r="J35" s="4">
        <v>9</v>
      </c>
      <c r="K35" s="3">
        <f t="shared" si="39"/>
        <v>0.3324468085106383</v>
      </c>
      <c r="L35" s="4">
        <f t="shared" si="40"/>
        <v>1.196808510638298</v>
      </c>
      <c r="M35" s="32">
        <v>137184</v>
      </c>
      <c r="O35" s="36">
        <v>15000</v>
      </c>
      <c r="P35" s="32">
        <v>164184</v>
      </c>
      <c r="Q35" s="204">
        <f>P35/AG35</f>
        <v>0.5959318785661396</v>
      </c>
      <c r="R35" s="36">
        <f t="shared" si="41"/>
        <v>21.832978723404256</v>
      </c>
      <c r="AA35" s="205">
        <f t="shared" si="27"/>
        <v>0</v>
      </c>
      <c r="AB35" s="206">
        <f>AA35/AG35</f>
        <v>0</v>
      </c>
      <c r="AC35" s="36">
        <f t="shared" si="29"/>
        <v>0</v>
      </c>
      <c r="AG35" s="32">
        <v>275508</v>
      </c>
      <c r="AI35" s="207">
        <f>(S35+U35)/AG35</f>
        <v>0</v>
      </c>
      <c r="AJ35" s="36">
        <f t="shared" si="31"/>
        <v>36.636702127659575</v>
      </c>
      <c r="AK35" s="160">
        <v>460</v>
      </c>
      <c r="AL35" s="160">
        <v>40942</v>
      </c>
      <c r="AM35" s="4">
        <f>AL35/C35</f>
        <v>5.444414893617021</v>
      </c>
      <c r="AN35" s="160">
        <v>0</v>
      </c>
      <c r="AP35" s="160">
        <v>4</v>
      </c>
      <c r="AQ35" s="148">
        <v>4413</v>
      </c>
      <c r="AR35" s="160">
        <v>100</v>
      </c>
      <c r="AS35" s="148">
        <v>4467</v>
      </c>
      <c r="AT35" s="160">
        <v>8</v>
      </c>
      <c r="AU35" s="148">
        <v>250</v>
      </c>
      <c r="AV35" s="160">
        <v>0</v>
      </c>
      <c r="AX35" s="171">
        <v>251</v>
      </c>
      <c r="AY35" s="171">
        <v>6</v>
      </c>
      <c r="AZ35" s="148">
        <v>257</v>
      </c>
      <c r="BA35" s="171">
        <v>119</v>
      </c>
      <c r="BB35" s="171">
        <v>3</v>
      </c>
      <c r="BC35" s="171">
        <v>0</v>
      </c>
      <c r="BD35" s="148">
        <v>122</v>
      </c>
      <c r="BE35" s="3">
        <f t="shared" si="33"/>
        <v>0.016223404255319148</v>
      </c>
      <c r="BF35" s="3">
        <f>AZ35/BD35</f>
        <v>2.1065573770491803</v>
      </c>
      <c r="BG35" s="148">
        <v>0</v>
      </c>
      <c r="BH35" s="171">
        <v>7127</v>
      </c>
      <c r="BI35" s="160">
        <v>0</v>
      </c>
      <c r="BJ35" s="4">
        <f t="shared" si="35"/>
        <v>0.9477393617021277</v>
      </c>
      <c r="BK35" s="160">
        <v>160</v>
      </c>
      <c r="BL35" s="148">
        <v>3300</v>
      </c>
      <c r="BM35" s="4">
        <f t="shared" si="36"/>
        <v>0.43882978723404253</v>
      </c>
      <c r="BN35" s="160">
        <v>55</v>
      </c>
      <c r="BO35" s="160">
        <v>1832</v>
      </c>
      <c r="BP35" s="4">
        <f t="shared" si="37"/>
        <v>0.24361702127659574</v>
      </c>
      <c r="BQ35" s="148">
        <v>300</v>
      </c>
      <c r="BR35" s="14">
        <f t="shared" si="38"/>
        <v>0.0398936170212766</v>
      </c>
      <c r="BS35" s="100" t="s">
        <v>93</v>
      </c>
      <c r="BT35" s="100" t="s">
        <v>93</v>
      </c>
      <c r="BU35" s="100" t="s">
        <v>93</v>
      </c>
      <c r="BV35" s="101" t="s">
        <v>93</v>
      </c>
      <c r="BW35" s="102" t="s">
        <v>93</v>
      </c>
      <c r="BX35" s="100" t="s">
        <v>93</v>
      </c>
      <c r="BY35" s="100" t="s">
        <v>93</v>
      </c>
      <c r="BZ35" s="100"/>
      <c r="CA35" s="101"/>
    </row>
    <row r="36" spans="1:79" ht="12" customHeight="1">
      <c r="A36" s="98" t="s">
        <v>119</v>
      </c>
      <c r="B36" s="99">
        <v>128258</v>
      </c>
      <c r="C36" s="185">
        <v>1921</v>
      </c>
      <c r="D36" s="14">
        <v>0</v>
      </c>
      <c r="E36" s="3">
        <v>0</v>
      </c>
      <c r="F36" s="3">
        <v>1</v>
      </c>
      <c r="G36" s="3">
        <v>1</v>
      </c>
      <c r="H36" s="3">
        <v>0</v>
      </c>
      <c r="I36" s="3">
        <v>11</v>
      </c>
      <c r="J36" s="4">
        <v>12</v>
      </c>
      <c r="K36" s="3">
        <f t="shared" si="39"/>
        <v>0</v>
      </c>
      <c r="L36" s="4">
        <f t="shared" si="40"/>
        <v>6.246746486205101</v>
      </c>
      <c r="M36" s="32">
        <v>25000</v>
      </c>
      <c r="N36" s="32">
        <v>0</v>
      </c>
      <c r="O36" s="36">
        <v>11250</v>
      </c>
      <c r="P36" s="32">
        <v>36250</v>
      </c>
      <c r="Q36" s="204">
        <f>P36/AG36</f>
        <v>0.5312600756221239</v>
      </c>
      <c r="R36" s="36">
        <f t="shared" si="41"/>
        <v>18.870380010411242</v>
      </c>
      <c r="S36" s="32">
        <v>25200</v>
      </c>
      <c r="T36" s="32">
        <v>2880</v>
      </c>
      <c r="U36" s="36">
        <v>0</v>
      </c>
      <c r="V36" s="32">
        <v>4734</v>
      </c>
      <c r="W36" s="36">
        <v>0</v>
      </c>
      <c r="X36" s="32">
        <v>0</v>
      </c>
      <c r="Y36" s="32">
        <v>0</v>
      </c>
      <c r="Z36" s="36">
        <v>50</v>
      </c>
      <c r="AA36" s="205">
        <f t="shared" si="27"/>
        <v>29984</v>
      </c>
      <c r="AB36" s="206">
        <f>AA36/AG36</f>
        <v>0.4394290236538969</v>
      </c>
      <c r="AC36" s="36">
        <f t="shared" si="29"/>
        <v>15.608537220197814</v>
      </c>
      <c r="AD36" s="32">
        <v>0</v>
      </c>
      <c r="AE36" s="32">
        <v>0</v>
      </c>
      <c r="AF36" s="36">
        <v>2000</v>
      </c>
      <c r="AG36" s="32">
        <v>68234</v>
      </c>
      <c r="AH36" s="32">
        <v>3000</v>
      </c>
      <c r="AI36" s="207">
        <f>(S36+U36)/AG36</f>
        <v>0.36931734912213854</v>
      </c>
      <c r="AJ36" s="36">
        <f t="shared" si="31"/>
        <v>35.52004164497657</v>
      </c>
      <c r="AK36" s="160">
        <v>71</v>
      </c>
      <c r="AL36" s="160">
        <v>52877</v>
      </c>
      <c r="AM36" s="4">
        <f>AL36/C36</f>
        <v>27.525767829255596</v>
      </c>
      <c r="AN36" s="160">
        <v>131</v>
      </c>
      <c r="AO36" s="148">
        <v>131</v>
      </c>
      <c r="AP36" s="160">
        <v>0</v>
      </c>
      <c r="AQ36" s="148">
        <v>17283</v>
      </c>
      <c r="AT36" s="160">
        <v>20</v>
      </c>
      <c r="AU36" s="148">
        <v>142</v>
      </c>
      <c r="AV36" s="160">
        <v>0</v>
      </c>
      <c r="AW36" s="148">
        <v>0</v>
      </c>
      <c r="AX36" s="171">
        <v>96</v>
      </c>
      <c r="AY36" s="171">
        <v>0</v>
      </c>
      <c r="AZ36" s="148">
        <v>96</v>
      </c>
      <c r="BA36" s="171">
        <v>172</v>
      </c>
      <c r="BB36" s="171">
        <v>0</v>
      </c>
      <c r="BC36" s="171">
        <v>4</v>
      </c>
      <c r="BD36" s="148">
        <v>176</v>
      </c>
      <c r="BE36" s="3">
        <f t="shared" si="33"/>
        <v>0.09161894846434149</v>
      </c>
      <c r="BF36" s="3">
        <f>AZ36/BD36</f>
        <v>0.5454545454545454</v>
      </c>
      <c r="BG36" s="148">
        <v>16</v>
      </c>
      <c r="BH36" s="171">
        <v>3168</v>
      </c>
      <c r="BI36" s="160">
        <v>265</v>
      </c>
      <c r="BJ36" s="4">
        <f t="shared" si="35"/>
        <v>1.6491410723581468</v>
      </c>
      <c r="BK36" s="160">
        <v>29</v>
      </c>
      <c r="BL36" s="148">
        <v>251</v>
      </c>
      <c r="BM36" s="4">
        <f t="shared" si="36"/>
        <v>0.13066111400312339</v>
      </c>
      <c r="BN36" s="160">
        <v>61</v>
      </c>
      <c r="BO36" s="160">
        <v>0</v>
      </c>
      <c r="BP36" s="4">
        <f t="shared" si="37"/>
        <v>0</v>
      </c>
      <c r="BQ36" s="148">
        <v>168</v>
      </c>
      <c r="BR36" s="14">
        <f t="shared" si="38"/>
        <v>0.08745445080687142</v>
      </c>
      <c r="BS36" s="100" t="s">
        <v>93</v>
      </c>
      <c r="BT36" s="100" t="s">
        <v>94</v>
      </c>
      <c r="BU36" s="100" t="s">
        <v>94</v>
      </c>
      <c r="BV36" s="101" t="s">
        <v>93</v>
      </c>
      <c r="BW36" s="102" t="s">
        <v>93</v>
      </c>
      <c r="BX36" s="100" t="s">
        <v>94</v>
      </c>
      <c r="BY36" s="100" t="s">
        <v>94</v>
      </c>
      <c r="BZ36" s="100" t="s">
        <v>93</v>
      </c>
      <c r="CA36" s="101" t="s">
        <v>94</v>
      </c>
    </row>
    <row r="37" spans="1:79" s="142" customFormat="1" ht="12" customHeight="1">
      <c r="A37" s="132" t="s">
        <v>167</v>
      </c>
      <c r="B37" s="133"/>
      <c r="C37" s="153">
        <f aca="true" t="shared" si="42" ref="C37:O37">SUM(C24:C36)</f>
        <v>72982</v>
      </c>
      <c r="D37" s="134">
        <f t="shared" si="42"/>
        <v>9</v>
      </c>
      <c r="E37" s="135">
        <f t="shared" si="42"/>
        <v>26.799999999999997</v>
      </c>
      <c r="F37" s="135">
        <f t="shared" si="42"/>
        <v>4.5</v>
      </c>
      <c r="G37" s="135">
        <f t="shared" si="42"/>
        <v>32.3</v>
      </c>
      <c r="H37" s="135">
        <f t="shared" si="42"/>
        <v>30.71</v>
      </c>
      <c r="I37" s="135">
        <f t="shared" si="42"/>
        <v>31.040000000000003</v>
      </c>
      <c r="J37" s="136">
        <f t="shared" si="42"/>
        <v>96.55</v>
      </c>
      <c r="K37" s="135">
        <f t="shared" si="42"/>
        <v>4.861693273043237</v>
      </c>
      <c r="L37" s="136">
        <f t="shared" si="42"/>
        <v>22.753440138617407</v>
      </c>
      <c r="M37" s="137">
        <f t="shared" si="42"/>
        <v>1411434</v>
      </c>
      <c r="N37" s="137">
        <f t="shared" si="42"/>
        <v>1093213</v>
      </c>
      <c r="O37" s="138">
        <f t="shared" si="42"/>
        <v>148418</v>
      </c>
      <c r="P37" s="137">
        <f>SUM(P24:P36)</f>
        <v>2675065</v>
      </c>
      <c r="Q37" s="208">
        <f>P37/AG37</f>
        <v>0.6981215636290374</v>
      </c>
      <c r="R37" s="138">
        <f aca="true" t="shared" si="43" ref="R37:Z37">SUM(R24:R36)</f>
        <v>504.4146186823809</v>
      </c>
      <c r="S37" s="137">
        <f t="shared" si="43"/>
        <v>340586</v>
      </c>
      <c r="T37" s="137">
        <f t="shared" si="43"/>
        <v>24317</v>
      </c>
      <c r="U37" s="138">
        <f t="shared" si="43"/>
        <v>39231</v>
      </c>
      <c r="V37" s="137">
        <f t="shared" si="43"/>
        <v>295402</v>
      </c>
      <c r="W37" s="138">
        <f t="shared" si="43"/>
        <v>119740</v>
      </c>
      <c r="X37" s="138">
        <f t="shared" si="43"/>
        <v>12844</v>
      </c>
      <c r="Y37" s="138">
        <f t="shared" si="43"/>
        <v>3255</v>
      </c>
      <c r="Z37" s="138">
        <f t="shared" si="43"/>
        <v>38803</v>
      </c>
      <c r="AA37" s="37">
        <f t="shared" si="27"/>
        <v>690890</v>
      </c>
      <c r="AB37" s="210">
        <f>AA37/AG37</f>
        <v>0.1803041074125921</v>
      </c>
      <c r="AC37" s="211">
        <f t="shared" si="29"/>
        <v>9.466580800745389</v>
      </c>
      <c r="AD37" s="137">
        <f>SUM(AD24:AD36)</f>
        <v>82197</v>
      </c>
      <c r="AE37" s="137">
        <f>SUM(AE24:AE36)</f>
        <v>127791</v>
      </c>
      <c r="AF37" s="138">
        <f>SUM(AF24:AF36)</f>
        <v>144537</v>
      </c>
      <c r="AG37" s="137">
        <f>SUM(AG24:AG36)</f>
        <v>3831804</v>
      </c>
      <c r="AH37" s="137">
        <f>SUM(AH24:AH36)</f>
        <v>458574</v>
      </c>
      <c r="AI37" s="212">
        <f>(V37+W37)/AG37</f>
        <v>0.1083411364464362</v>
      </c>
      <c r="AJ37" s="211">
        <f t="shared" si="31"/>
        <v>52.50341180016991</v>
      </c>
      <c r="AK37" s="150">
        <f>SUM(AK24:AK36)</f>
        <v>20195</v>
      </c>
      <c r="AL37" s="150">
        <f>SUM(AL24:AL36)</f>
        <v>428329</v>
      </c>
      <c r="AM37" s="213">
        <f>AL37/C37</f>
        <v>5.868967690663451</v>
      </c>
      <c r="AN37" s="150">
        <f>SUM(AN24:AN36)</f>
        <v>8635</v>
      </c>
      <c r="AO37" s="149">
        <f aca="true" t="shared" si="44" ref="AO37:BC37">SUM(AO24:AO36)</f>
        <v>60541</v>
      </c>
      <c r="AP37" s="149">
        <f t="shared" si="44"/>
        <v>1674</v>
      </c>
      <c r="AQ37" s="149">
        <f t="shared" si="44"/>
        <v>270332</v>
      </c>
      <c r="AR37" s="149">
        <f t="shared" si="44"/>
        <v>2477</v>
      </c>
      <c r="AS37" s="149">
        <f t="shared" si="44"/>
        <v>57515</v>
      </c>
      <c r="AT37" s="149">
        <f t="shared" si="44"/>
        <v>429</v>
      </c>
      <c r="AU37" s="149">
        <f t="shared" si="44"/>
        <v>2335</v>
      </c>
      <c r="AV37" s="149">
        <f t="shared" si="44"/>
        <v>15</v>
      </c>
      <c r="AW37" s="149">
        <f t="shared" si="44"/>
        <v>176</v>
      </c>
      <c r="AX37" s="149">
        <f t="shared" si="44"/>
        <v>4490</v>
      </c>
      <c r="AY37" s="149">
        <f t="shared" si="44"/>
        <v>135</v>
      </c>
      <c r="AZ37" s="149">
        <f t="shared" si="44"/>
        <v>4720</v>
      </c>
      <c r="BA37" s="149">
        <f t="shared" si="44"/>
        <v>2538</v>
      </c>
      <c r="BB37" s="149">
        <f t="shared" si="44"/>
        <v>286</v>
      </c>
      <c r="BC37" s="149">
        <f t="shared" si="44"/>
        <v>57921</v>
      </c>
      <c r="BD37" s="149">
        <f>SUM(BD24:BD36)</f>
        <v>60570</v>
      </c>
      <c r="BE37" s="214">
        <f t="shared" si="33"/>
        <v>0.8299306678359047</v>
      </c>
      <c r="BF37" s="214">
        <f>AZ37/BD37</f>
        <v>0.07792636618788179</v>
      </c>
      <c r="BG37" s="149">
        <f>SUM(BG24:BG36)</f>
        <v>89618</v>
      </c>
      <c r="BH37" s="149">
        <f>SUM(BH24:BH36)</f>
        <v>227310</v>
      </c>
      <c r="BI37" s="149">
        <f>SUM(BI24:BI36)</f>
        <v>24043</v>
      </c>
      <c r="BJ37" s="213">
        <f t="shared" si="35"/>
        <v>3.1146036008878903</v>
      </c>
      <c r="BK37" s="150">
        <f>SUM(BK24:BK36)</f>
        <v>940</v>
      </c>
      <c r="BL37" s="149">
        <f>SUM(BL24:BL36)</f>
        <v>14679</v>
      </c>
      <c r="BM37" s="213">
        <f t="shared" si="36"/>
        <v>0.20113178591981584</v>
      </c>
      <c r="BN37" s="150">
        <f>SUM(BN24:BN36)</f>
        <v>855</v>
      </c>
      <c r="BO37" s="150">
        <f>SUM(BO24:BO36)</f>
        <v>26916</v>
      </c>
      <c r="BP37" s="213">
        <f t="shared" si="37"/>
        <v>0.3688032665588775</v>
      </c>
      <c r="BQ37" s="149">
        <f>SUM(BQ24:BQ36)</f>
        <v>2160</v>
      </c>
      <c r="BR37" s="215">
        <f t="shared" si="38"/>
        <v>0.029596338823271492</v>
      </c>
      <c r="BS37" s="132"/>
      <c r="BT37" s="132"/>
      <c r="BU37" s="132"/>
      <c r="BV37" s="141"/>
      <c r="BW37" s="132"/>
      <c r="BX37" s="132"/>
      <c r="BY37" s="132"/>
      <c r="BZ37" s="132"/>
      <c r="CA37" s="141"/>
    </row>
    <row r="38" spans="1:79" s="142" customFormat="1" ht="12" customHeight="1">
      <c r="A38" s="132" t="s">
        <v>168</v>
      </c>
      <c r="B38" s="133"/>
      <c r="C38" s="153">
        <f aca="true" t="shared" si="45" ref="C38:O38">AVERAGE(C24:C36)</f>
        <v>5614</v>
      </c>
      <c r="D38" s="134">
        <f t="shared" si="45"/>
        <v>0.75</v>
      </c>
      <c r="E38" s="135">
        <f t="shared" si="45"/>
        <v>2.0615384615384613</v>
      </c>
      <c r="F38" s="135">
        <f t="shared" si="45"/>
        <v>0.45</v>
      </c>
      <c r="G38" s="135">
        <f t="shared" si="45"/>
        <v>2.4846153846153842</v>
      </c>
      <c r="H38" s="135">
        <f t="shared" si="45"/>
        <v>2.5591666666666666</v>
      </c>
      <c r="I38" s="135">
        <f t="shared" si="45"/>
        <v>2.387692307692308</v>
      </c>
      <c r="J38" s="136">
        <f t="shared" si="45"/>
        <v>7.426923076923076</v>
      </c>
      <c r="K38" s="135">
        <f t="shared" si="45"/>
        <v>0.37397640561871054</v>
      </c>
      <c r="L38" s="136">
        <f t="shared" si="45"/>
        <v>1.7502646260474928</v>
      </c>
      <c r="M38" s="137">
        <f t="shared" si="45"/>
        <v>108571.84615384616</v>
      </c>
      <c r="N38" s="137">
        <f t="shared" si="45"/>
        <v>99383</v>
      </c>
      <c r="O38" s="138">
        <f t="shared" si="45"/>
        <v>12368.166666666666</v>
      </c>
      <c r="P38" s="137">
        <f>AVERAGE(P24:P36)</f>
        <v>205774.23076923078</v>
      </c>
      <c r="Q38" s="208">
        <f>AVERAGE(Q24:Q36)</f>
        <v>0.6180012274362956</v>
      </c>
      <c r="R38" s="138">
        <f>AVERAGE(R24:R36)</f>
        <v>38.8011245140293</v>
      </c>
      <c r="S38" s="138">
        <f aca="true" t="shared" si="46" ref="S38:AF38">AVERAGE(S24:S36)</f>
        <v>28382.166666666668</v>
      </c>
      <c r="T38" s="138">
        <f t="shared" si="46"/>
        <v>2026.4166666666667</v>
      </c>
      <c r="U38" s="138">
        <f t="shared" si="46"/>
        <v>3269.25</v>
      </c>
      <c r="V38" s="138">
        <f t="shared" si="46"/>
        <v>24616.833333333332</v>
      </c>
      <c r="W38" s="138">
        <f t="shared" si="46"/>
        <v>10885.454545454546</v>
      </c>
      <c r="X38" s="138">
        <f t="shared" si="46"/>
        <v>1070.3333333333333</v>
      </c>
      <c r="Y38" s="138">
        <f t="shared" si="46"/>
        <v>271.25</v>
      </c>
      <c r="Z38" s="138">
        <f t="shared" si="46"/>
        <v>3527.5454545454545</v>
      </c>
      <c r="AA38" s="211">
        <f t="shared" si="46"/>
        <v>53145.38461538462</v>
      </c>
      <c r="AB38" s="219">
        <f t="shared" si="46"/>
        <v>0.17883834526989345</v>
      </c>
      <c r="AC38" s="211">
        <f t="shared" si="46"/>
        <v>10.012166768205306</v>
      </c>
      <c r="AD38" s="138">
        <f t="shared" si="46"/>
        <v>6849.75</v>
      </c>
      <c r="AE38" s="138">
        <f t="shared" si="46"/>
        <v>10649.25</v>
      </c>
      <c r="AF38" s="138">
        <f t="shared" si="46"/>
        <v>12044.75</v>
      </c>
      <c r="AG38" s="137">
        <f>AVERAGE(AG24:AG36)</f>
        <v>294754.1538461539</v>
      </c>
      <c r="AH38" s="137">
        <f aca="true" t="shared" si="47" ref="AH38:BR38">AVERAGE(AH24:AH36)</f>
        <v>41688.545454545456</v>
      </c>
      <c r="AI38" s="212">
        <f t="shared" si="47"/>
        <v>0.10280022029259862</v>
      </c>
      <c r="AJ38" s="220">
        <f t="shared" si="47"/>
        <v>55.656400017987956</v>
      </c>
      <c r="AK38" s="150">
        <f t="shared" si="47"/>
        <v>1553.4615384615386</v>
      </c>
      <c r="AL38" s="150">
        <f t="shared" si="47"/>
        <v>32948.38461538462</v>
      </c>
      <c r="AM38" s="214">
        <f t="shared" si="47"/>
        <v>8.563029593931619</v>
      </c>
      <c r="AN38" s="150">
        <f t="shared" si="47"/>
        <v>664.2307692307693</v>
      </c>
      <c r="AO38" s="150">
        <f t="shared" si="47"/>
        <v>5045.083333333333</v>
      </c>
      <c r="AP38" s="150">
        <f t="shared" si="47"/>
        <v>128.76923076923077</v>
      </c>
      <c r="AQ38" s="150">
        <f t="shared" si="47"/>
        <v>22527.666666666668</v>
      </c>
      <c r="AR38" s="150">
        <f t="shared" si="47"/>
        <v>206.41666666666666</v>
      </c>
      <c r="AS38" s="150">
        <f t="shared" si="47"/>
        <v>4792.916666666667</v>
      </c>
      <c r="AT38" s="150">
        <f t="shared" si="47"/>
        <v>33</v>
      </c>
      <c r="AU38" s="150">
        <f t="shared" si="47"/>
        <v>179.6153846153846</v>
      </c>
      <c r="AV38" s="150">
        <f t="shared" si="47"/>
        <v>1.1538461538461537</v>
      </c>
      <c r="AW38" s="150">
        <f t="shared" si="47"/>
        <v>14.666666666666666</v>
      </c>
      <c r="AX38" s="150">
        <f t="shared" si="47"/>
        <v>374.1666666666667</v>
      </c>
      <c r="AY38" s="150">
        <f t="shared" si="47"/>
        <v>11.25</v>
      </c>
      <c r="AZ38" s="150">
        <f t="shared" si="47"/>
        <v>363.0769230769231</v>
      </c>
      <c r="BA38" s="150">
        <f t="shared" si="47"/>
        <v>211.5</v>
      </c>
      <c r="BB38" s="150">
        <f t="shared" si="47"/>
        <v>23.833333333333332</v>
      </c>
      <c r="BC38" s="150">
        <f t="shared" si="47"/>
        <v>4455.461538461538</v>
      </c>
      <c r="BD38" s="150">
        <f t="shared" si="47"/>
        <v>4659.2307692307695</v>
      </c>
      <c r="BE38" s="214">
        <f t="shared" si="47"/>
        <v>0.6862370642235605</v>
      </c>
      <c r="BF38" s="214">
        <f t="shared" si="47"/>
        <v>1.6884292704490886</v>
      </c>
      <c r="BG38" s="150">
        <f t="shared" si="47"/>
        <v>6893.692307692308</v>
      </c>
      <c r="BH38" s="150">
        <f t="shared" si="47"/>
        <v>17485.384615384617</v>
      </c>
      <c r="BI38" s="150">
        <f t="shared" si="47"/>
        <v>1849.4615384615386</v>
      </c>
      <c r="BJ38" s="214">
        <f t="shared" si="47"/>
        <v>3.1181269800821516</v>
      </c>
      <c r="BK38" s="150">
        <f t="shared" si="47"/>
        <v>72.3076923076923</v>
      </c>
      <c r="BL38" s="150">
        <f t="shared" si="47"/>
        <v>1129.1538461538462</v>
      </c>
      <c r="BM38" s="214">
        <f t="shared" si="47"/>
        <v>0.20844650040047388</v>
      </c>
      <c r="BN38" s="150">
        <f t="shared" si="47"/>
        <v>65.76923076923077</v>
      </c>
      <c r="BO38" s="150">
        <f t="shared" si="47"/>
        <v>2070.4615384615386</v>
      </c>
      <c r="BP38" s="214">
        <f t="shared" si="47"/>
        <v>0.5002598472587988</v>
      </c>
      <c r="BQ38" s="150">
        <f t="shared" si="47"/>
        <v>166.15384615384616</v>
      </c>
      <c r="BR38" s="214">
        <f t="shared" si="47"/>
        <v>0.03389632684087854</v>
      </c>
      <c r="BS38" s="132"/>
      <c r="BT38" s="132"/>
      <c r="BU38" s="132"/>
      <c r="BV38" s="141"/>
      <c r="BW38" s="132"/>
      <c r="BX38" s="132"/>
      <c r="BY38" s="132"/>
      <c r="BZ38" s="132"/>
      <c r="CA38" s="141"/>
    </row>
    <row r="39" spans="1:79" s="45" customFormat="1" ht="12" customHeight="1">
      <c r="A39" s="94" t="s">
        <v>164</v>
      </c>
      <c r="B39" s="95"/>
      <c r="C39" s="184"/>
      <c r="D39" s="83"/>
      <c r="E39" s="39"/>
      <c r="F39" s="39"/>
      <c r="G39" s="39"/>
      <c r="H39" s="39"/>
      <c r="I39" s="39"/>
      <c r="J39" s="40"/>
      <c r="K39" s="39"/>
      <c r="L39" s="40"/>
      <c r="M39" s="41"/>
      <c r="N39" s="41"/>
      <c r="O39" s="42"/>
      <c r="P39" s="41"/>
      <c r="Q39" s="199"/>
      <c r="R39" s="42"/>
      <c r="S39" s="41"/>
      <c r="T39" s="41"/>
      <c r="U39" s="42"/>
      <c r="V39" s="43"/>
      <c r="W39" s="44"/>
      <c r="X39" s="43"/>
      <c r="Y39" s="43"/>
      <c r="Z39" s="44"/>
      <c r="AA39" s="216"/>
      <c r="AB39" s="200"/>
      <c r="AC39" s="44"/>
      <c r="AD39" s="43"/>
      <c r="AE39" s="43"/>
      <c r="AF39" s="44"/>
      <c r="AG39" s="43"/>
      <c r="AH39" s="43"/>
      <c r="AI39" s="200"/>
      <c r="AJ39" s="44"/>
      <c r="AK39" s="159"/>
      <c r="AL39" s="159"/>
      <c r="AM39" s="201"/>
      <c r="AN39" s="159"/>
      <c r="AO39" s="147"/>
      <c r="AP39" s="159"/>
      <c r="AQ39" s="147"/>
      <c r="AR39" s="159"/>
      <c r="AS39" s="147"/>
      <c r="AT39" s="159"/>
      <c r="AU39" s="147"/>
      <c r="AV39" s="159"/>
      <c r="AW39" s="147"/>
      <c r="AX39" s="159"/>
      <c r="AY39" s="159"/>
      <c r="AZ39" s="147"/>
      <c r="BA39" s="159"/>
      <c r="BB39" s="159"/>
      <c r="BC39" s="159"/>
      <c r="BD39" s="147"/>
      <c r="BE39" s="202"/>
      <c r="BF39" s="202"/>
      <c r="BG39" s="147"/>
      <c r="BH39" s="159"/>
      <c r="BI39" s="159"/>
      <c r="BJ39" s="201"/>
      <c r="BK39" s="159"/>
      <c r="BL39" s="147"/>
      <c r="BM39" s="201"/>
      <c r="BN39" s="159"/>
      <c r="BO39" s="159"/>
      <c r="BP39" s="201"/>
      <c r="BQ39" s="147"/>
      <c r="BR39" s="203"/>
      <c r="BS39" s="96"/>
      <c r="BT39" s="96"/>
      <c r="BU39" s="96"/>
      <c r="BV39" s="97"/>
      <c r="BW39" s="96"/>
      <c r="BX39" s="96"/>
      <c r="BY39" s="96"/>
      <c r="BZ39" s="96"/>
      <c r="CA39" s="97"/>
    </row>
    <row r="40" spans="1:79" ht="12" customHeight="1">
      <c r="A40" s="85" t="s">
        <v>198</v>
      </c>
      <c r="B40" s="99">
        <v>126669</v>
      </c>
      <c r="C40" s="185">
        <v>1967</v>
      </c>
      <c r="D40" s="14">
        <v>1</v>
      </c>
      <c r="E40" s="3">
        <v>3</v>
      </c>
      <c r="F40" s="3">
        <v>0</v>
      </c>
      <c r="G40" s="3">
        <v>3</v>
      </c>
      <c r="H40" s="3">
        <v>0</v>
      </c>
      <c r="I40" s="3">
        <v>2.5</v>
      </c>
      <c r="J40" s="4">
        <v>5.5</v>
      </c>
      <c r="K40" s="3">
        <f>SUM(E40/(C40/1000))</f>
        <v>1.525165226232842</v>
      </c>
      <c r="L40" s="4">
        <f>SUM(J40/(C40/1000))</f>
        <v>2.796136248093543</v>
      </c>
      <c r="M40" s="32">
        <v>153880</v>
      </c>
      <c r="N40" s="32">
        <v>0</v>
      </c>
      <c r="O40" s="36">
        <v>35000</v>
      </c>
      <c r="P40" s="32">
        <v>188880</v>
      </c>
      <c r="Q40" s="204">
        <f>P40/AG40</f>
        <v>0.45014299332697805</v>
      </c>
      <c r="R40" s="36">
        <f>P40/C40</f>
        <v>96.02440264361972</v>
      </c>
      <c r="S40" s="32">
        <v>105731</v>
      </c>
      <c r="T40" s="32">
        <v>1455</v>
      </c>
      <c r="U40" s="36">
        <v>2000</v>
      </c>
      <c r="V40" s="32">
        <v>100648</v>
      </c>
      <c r="W40" s="36">
        <v>56372</v>
      </c>
      <c r="X40" s="32">
        <v>531</v>
      </c>
      <c r="Y40" s="32">
        <v>100</v>
      </c>
      <c r="Z40" s="36">
        <v>0</v>
      </c>
      <c r="AA40" s="205">
        <f>S40+V40+SUM(X40:Z40)</f>
        <v>207010</v>
      </c>
      <c r="AB40" s="206">
        <f>AA40/AG40</f>
        <v>0.4933508102955195</v>
      </c>
      <c r="AC40" s="36">
        <f>AA40/C40</f>
        <v>105.24148449415354</v>
      </c>
      <c r="AD40" s="32">
        <v>0</v>
      </c>
      <c r="AE40" s="32">
        <v>15185</v>
      </c>
      <c r="AF40" s="36">
        <v>8525</v>
      </c>
      <c r="AG40" s="32">
        <v>419600</v>
      </c>
      <c r="AH40" s="32">
        <v>35278</v>
      </c>
      <c r="AI40" s="207">
        <f>(S40+U40)/AG40</f>
        <v>0.2567469018112488</v>
      </c>
      <c r="AJ40" s="36">
        <f>AG40/C40</f>
        <v>213.31977630910015</v>
      </c>
      <c r="AK40" s="160">
        <v>5070</v>
      </c>
      <c r="AL40" s="160">
        <v>83570</v>
      </c>
      <c r="AM40" s="4">
        <f>AL40/C40</f>
        <v>42.48601931875953</v>
      </c>
      <c r="AN40" s="160">
        <v>0</v>
      </c>
      <c r="AO40" s="148">
        <v>0</v>
      </c>
      <c r="AP40" s="160">
        <v>0</v>
      </c>
      <c r="AQ40" s="148">
        <v>314000</v>
      </c>
      <c r="AR40" s="160">
        <v>125</v>
      </c>
      <c r="AS40" s="148">
        <v>3340</v>
      </c>
      <c r="AT40" s="160">
        <v>2</v>
      </c>
      <c r="AU40" s="148">
        <v>420</v>
      </c>
      <c r="AV40" s="160">
        <v>1</v>
      </c>
      <c r="AW40" s="148">
        <v>34</v>
      </c>
      <c r="AX40" s="174">
        <v>3</v>
      </c>
      <c r="AY40" s="171">
        <v>0</v>
      </c>
      <c r="AZ40" s="148">
        <v>3</v>
      </c>
      <c r="BA40" s="174">
        <v>102</v>
      </c>
      <c r="BB40" s="171">
        <v>76</v>
      </c>
      <c r="BC40" s="171">
        <v>0</v>
      </c>
      <c r="BD40" s="148">
        <v>178</v>
      </c>
      <c r="BE40" s="3">
        <f>BD40/C40</f>
        <v>0.09049313675648195</v>
      </c>
      <c r="BF40" s="3">
        <f>AZ40/BD40</f>
        <v>0.016853932584269662</v>
      </c>
      <c r="BG40" s="148">
        <v>0</v>
      </c>
      <c r="BH40" s="174">
        <v>11956</v>
      </c>
      <c r="BI40" s="160">
        <v>1687</v>
      </c>
      <c r="BJ40" s="4">
        <f>BH40/C40</f>
        <v>6.07829181494662</v>
      </c>
      <c r="BK40" s="160">
        <v>29</v>
      </c>
      <c r="BL40" s="160">
        <v>555</v>
      </c>
      <c r="BM40" s="4">
        <f>BL40/C40</f>
        <v>0.28215556685307575</v>
      </c>
      <c r="BN40" s="160">
        <v>88</v>
      </c>
      <c r="BO40" s="160">
        <v>280</v>
      </c>
      <c r="BP40" s="4">
        <f>BO40/C40</f>
        <v>0.1423487544483986</v>
      </c>
      <c r="BQ40" s="148">
        <v>30</v>
      </c>
      <c r="BR40" s="14">
        <f>BQ40/C40</f>
        <v>0.015251652262328419</v>
      </c>
      <c r="BS40" s="100" t="s">
        <v>93</v>
      </c>
      <c r="BT40" s="100" t="s">
        <v>94</v>
      </c>
      <c r="BU40" s="100" t="s">
        <v>94</v>
      </c>
      <c r="BV40" s="100" t="s">
        <v>93</v>
      </c>
      <c r="BW40" s="108" t="s">
        <v>94</v>
      </c>
      <c r="BX40" s="100" t="s">
        <v>94</v>
      </c>
      <c r="BY40" s="100" t="s">
        <v>94</v>
      </c>
      <c r="BZ40" s="100" t="s">
        <v>94</v>
      </c>
      <c r="CA40" s="101" t="s">
        <v>94</v>
      </c>
    </row>
    <row r="41" spans="1:79" ht="12" customHeight="1">
      <c r="A41" s="85" t="s">
        <v>199</v>
      </c>
      <c r="B41" s="99">
        <v>126678</v>
      </c>
      <c r="C41" s="185">
        <v>1942</v>
      </c>
      <c r="D41" s="14">
        <v>0</v>
      </c>
      <c r="E41" s="3">
        <v>10</v>
      </c>
      <c r="F41" s="3">
        <v>0</v>
      </c>
      <c r="G41" s="3">
        <v>10</v>
      </c>
      <c r="H41" s="3">
        <v>13.8</v>
      </c>
      <c r="I41" s="3">
        <v>5.44</v>
      </c>
      <c r="J41" s="4">
        <v>29.24</v>
      </c>
      <c r="K41" s="3">
        <f>SUM(E41/(C41/1000))</f>
        <v>5.149330587023687</v>
      </c>
      <c r="L41" s="4">
        <f>SUM(J41/(C41/1000))</f>
        <v>15.05664263645726</v>
      </c>
      <c r="M41" s="32">
        <v>579936</v>
      </c>
      <c r="N41" s="32">
        <v>415782</v>
      </c>
      <c r="O41" s="36">
        <v>77065</v>
      </c>
      <c r="P41" s="32">
        <v>1072783</v>
      </c>
      <c r="Q41" s="204">
        <f>P41/AG41</f>
        <v>0.3466464302251525</v>
      </c>
      <c r="R41" s="36">
        <f>P41/C41</f>
        <v>552.4114315139032</v>
      </c>
      <c r="S41" s="32">
        <v>549371</v>
      </c>
      <c r="T41" s="32">
        <v>0</v>
      </c>
      <c r="U41" s="36">
        <v>20766</v>
      </c>
      <c r="V41" s="32">
        <v>906504</v>
      </c>
      <c r="W41" s="36">
        <v>523266</v>
      </c>
      <c r="X41" s="32">
        <v>47772</v>
      </c>
      <c r="Y41" s="32">
        <v>16344</v>
      </c>
      <c r="Z41" s="36">
        <v>1895</v>
      </c>
      <c r="AA41" s="205">
        <f>S41+V41+SUM(X41:Z41)</f>
        <v>1521886</v>
      </c>
      <c r="AB41" s="206">
        <f>AA41/AG41</f>
        <v>0.4917642702295212</v>
      </c>
      <c r="AC41" s="36">
        <f>AA41/C41</f>
        <v>783.6694129763131</v>
      </c>
      <c r="AD41" s="32">
        <v>64642</v>
      </c>
      <c r="AE41" s="32">
        <v>89325</v>
      </c>
      <c r="AF41" s="36">
        <v>346111</v>
      </c>
      <c r="AG41" s="32">
        <v>3094747</v>
      </c>
      <c r="AI41" s="207">
        <f>(S41+U41)/AG41</f>
        <v>0.18422733748509976</v>
      </c>
      <c r="AJ41" s="36">
        <f>AG41/C41</f>
        <v>1593.5875386199793</v>
      </c>
      <c r="AK41" s="160">
        <v>9868</v>
      </c>
      <c r="AL41" s="160">
        <v>532793</v>
      </c>
      <c r="AM41" s="4">
        <f>AL41/C41</f>
        <v>274.35272914521113</v>
      </c>
      <c r="AN41" s="160">
        <v>104</v>
      </c>
      <c r="AO41" s="148">
        <v>3668</v>
      </c>
      <c r="AP41" s="160">
        <v>3244</v>
      </c>
      <c r="AQ41" s="148">
        <v>127971</v>
      </c>
      <c r="AR41" s="160">
        <v>137</v>
      </c>
      <c r="AS41" s="148">
        <v>22830</v>
      </c>
      <c r="AT41" s="160">
        <v>1399</v>
      </c>
      <c r="AU41" s="148">
        <v>6506</v>
      </c>
      <c r="AV41" s="160">
        <v>20</v>
      </c>
      <c r="AW41" s="148">
        <v>144</v>
      </c>
      <c r="AX41" s="174">
        <v>8124</v>
      </c>
      <c r="AY41" s="171">
        <v>2203</v>
      </c>
      <c r="AZ41" s="148">
        <v>10327</v>
      </c>
      <c r="BA41" s="174">
        <v>6964</v>
      </c>
      <c r="BB41" s="171">
        <v>4401</v>
      </c>
      <c r="BC41" s="171">
        <v>140</v>
      </c>
      <c r="BD41" s="148">
        <v>11505</v>
      </c>
      <c r="BE41" s="3">
        <f>BD41/C41</f>
        <v>5.924304840370752</v>
      </c>
      <c r="BF41" s="3">
        <f>AZ41/BD41</f>
        <v>0.8976097348978704</v>
      </c>
      <c r="BG41" s="148">
        <v>90</v>
      </c>
      <c r="BH41" s="174">
        <v>67401</v>
      </c>
      <c r="BI41" s="160">
        <v>71464</v>
      </c>
      <c r="BJ41" s="4">
        <f>BH41/C41</f>
        <v>34.70700308959835</v>
      </c>
      <c r="BK41" s="160">
        <v>173</v>
      </c>
      <c r="BL41" s="160">
        <v>2595</v>
      </c>
      <c r="BM41" s="4">
        <f>BL41/C41</f>
        <v>1.3362512873326469</v>
      </c>
      <c r="BN41" s="160">
        <v>115</v>
      </c>
      <c r="BO41" s="160">
        <v>6854</v>
      </c>
      <c r="BP41" s="4">
        <f>BO41/C41</f>
        <v>3.529351184346035</v>
      </c>
      <c r="BQ41" s="148">
        <v>248</v>
      </c>
      <c r="BR41" s="14">
        <f>BQ41/C41</f>
        <v>0.12770339855818744</v>
      </c>
      <c r="BS41" s="100" t="s">
        <v>94</v>
      </c>
      <c r="BT41" s="100" t="s">
        <v>94</v>
      </c>
      <c r="BU41" s="100" t="s">
        <v>94</v>
      </c>
      <c r="BV41" s="100" t="s">
        <v>93</v>
      </c>
      <c r="BW41" s="108" t="s">
        <v>94</v>
      </c>
      <c r="BX41" s="100" t="s">
        <v>93</v>
      </c>
      <c r="BY41" s="100" t="s">
        <v>93</v>
      </c>
      <c r="BZ41" s="100"/>
      <c r="CA41" s="101"/>
    </row>
    <row r="42" spans="1:79" ht="12" customHeight="1">
      <c r="A42" s="98" t="s">
        <v>127</v>
      </c>
      <c r="B42" s="99">
        <v>439288</v>
      </c>
      <c r="C42" s="185">
        <v>325</v>
      </c>
      <c r="D42" s="14">
        <v>0</v>
      </c>
      <c r="E42" s="3">
        <v>3</v>
      </c>
      <c r="F42" s="3">
        <v>1</v>
      </c>
      <c r="G42" s="3">
        <v>4</v>
      </c>
      <c r="H42" s="3">
        <v>0</v>
      </c>
      <c r="I42" s="3">
        <v>3.28</v>
      </c>
      <c r="J42" s="4">
        <v>7.28</v>
      </c>
      <c r="K42" s="3">
        <f>SUM(E42/(C42/1000))</f>
        <v>9.23076923076923</v>
      </c>
      <c r="L42" s="4">
        <f>SUM(J42/(C42/1000))</f>
        <v>22.4</v>
      </c>
      <c r="M42" s="32">
        <v>161532</v>
      </c>
      <c r="N42" s="32">
        <v>0</v>
      </c>
      <c r="O42" s="36">
        <v>30955</v>
      </c>
      <c r="P42" s="32">
        <v>192487</v>
      </c>
      <c r="Q42" s="204">
        <f>P42/AG42</f>
        <v>0.6849486164882714</v>
      </c>
      <c r="R42" s="36">
        <f>P42/C42</f>
        <v>592.2676923076923</v>
      </c>
      <c r="S42" s="32">
        <v>52266</v>
      </c>
      <c r="T42" s="32">
        <v>0</v>
      </c>
      <c r="U42" s="36">
        <v>15436</v>
      </c>
      <c r="V42" s="32">
        <v>26565</v>
      </c>
      <c r="W42" s="36">
        <v>11578</v>
      </c>
      <c r="X42" s="32">
        <v>0</v>
      </c>
      <c r="Y42" s="32">
        <v>1908</v>
      </c>
      <c r="Z42" s="36">
        <v>0</v>
      </c>
      <c r="AA42" s="205">
        <f>S42+V42+SUM(X42:Z42)</f>
        <v>80739</v>
      </c>
      <c r="AB42" s="206">
        <f>AA42/AG42</f>
        <v>0.28730286381234343</v>
      </c>
      <c r="AC42" s="36">
        <f>AA42/C42</f>
        <v>248.4276923076923</v>
      </c>
      <c r="AD42" s="32">
        <v>0</v>
      </c>
      <c r="AE42" s="32">
        <v>2918</v>
      </c>
      <c r="AF42" s="36">
        <v>4880</v>
      </c>
      <c r="AG42" s="32">
        <v>281024</v>
      </c>
      <c r="AH42" s="32">
        <v>36589</v>
      </c>
      <c r="AI42" s="207">
        <f>(S42+U42)/AG42</f>
        <v>0.24091180824413574</v>
      </c>
      <c r="AJ42" s="36">
        <f>AG42/C42</f>
        <v>864.6892307692308</v>
      </c>
      <c r="AK42" s="160">
        <v>1871</v>
      </c>
      <c r="AL42" s="160">
        <v>27871</v>
      </c>
      <c r="AM42" s="4">
        <f>AL42/C42</f>
        <v>85.75692307692307</v>
      </c>
      <c r="AN42" s="160">
        <v>0</v>
      </c>
      <c r="AO42" s="148">
        <v>0</v>
      </c>
      <c r="AP42" s="160">
        <v>0</v>
      </c>
      <c r="AQ42" s="148">
        <v>0</v>
      </c>
      <c r="AR42" s="160">
        <v>204</v>
      </c>
      <c r="AS42" s="148">
        <v>1004</v>
      </c>
      <c r="AT42" s="160">
        <v>3</v>
      </c>
      <c r="AU42" s="148">
        <v>168</v>
      </c>
      <c r="AV42" s="160">
        <v>2</v>
      </c>
      <c r="AW42" s="148">
        <v>29</v>
      </c>
      <c r="AX42" s="171">
        <v>107</v>
      </c>
      <c r="AY42" s="171">
        <v>2</v>
      </c>
      <c r="AZ42" s="148">
        <v>109</v>
      </c>
      <c r="BA42" s="171">
        <v>26</v>
      </c>
      <c r="BB42" s="171">
        <v>3</v>
      </c>
      <c r="BC42" s="171">
        <v>0</v>
      </c>
      <c r="BD42" s="148">
        <v>29</v>
      </c>
      <c r="BE42" s="3">
        <f>BD42/C42</f>
        <v>0.08923076923076922</v>
      </c>
      <c r="BF42" s="3">
        <f>AZ42/BD42</f>
        <v>3.7586206896551726</v>
      </c>
      <c r="BG42" s="148">
        <v>0</v>
      </c>
      <c r="BH42" s="171">
        <v>7381</v>
      </c>
      <c r="BI42" s="160">
        <v>4876</v>
      </c>
      <c r="BJ42" s="4">
        <f>BH42/C42</f>
        <v>22.71076923076923</v>
      </c>
      <c r="BK42" s="160">
        <v>73</v>
      </c>
      <c r="BL42" s="148">
        <v>1701</v>
      </c>
      <c r="BM42" s="4">
        <f>BL42/C42</f>
        <v>5.233846153846154</v>
      </c>
      <c r="BN42" s="160">
        <v>80</v>
      </c>
      <c r="BO42" s="160">
        <v>3718</v>
      </c>
      <c r="BP42" s="4">
        <f>BO42/C42</f>
        <v>11.44</v>
      </c>
      <c r="BQ42" s="148">
        <v>119</v>
      </c>
      <c r="BR42" s="14">
        <f>BQ42/C42</f>
        <v>0.36615384615384616</v>
      </c>
      <c r="BS42" s="100" t="s">
        <v>93</v>
      </c>
      <c r="BT42" s="100" t="s">
        <v>94</v>
      </c>
      <c r="BU42" s="100" t="s">
        <v>93</v>
      </c>
      <c r="BV42" s="101" t="s">
        <v>93</v>
      </c>
      <c r="BW42" s="102" t="s">
        <v>94</v>
      </c>
      <c r="BX42" s="100" t="s">
        <v>94</v>
      </c>
      <c r="BY42" s="100" t="s">
        <v>94</v>
      </c>
      <c r="BZ42" s="100" t="s">
        <v>94</v>
      </c>
      <c r="CA42" s="101" t="s">
        <v>94</v>
      </c>
    </row>
    <row r="43" spans="1:79" ht="12" customHeight="1">
      <c r="A43" s="98" t="s">
        <v>125</v>
      </c>
      <c r="B43" s="99">
        <v>367839</v>
      </c>
      <c r="C43" s="185">
        <v>90</v>
      </c>
      <c r="D43" s="14">
        <v>0</v>
      </c>
      <c r="E43" s="3">
        <v>1</v>
      </c>
      <c r="F43" s="3">
        <v>0</v>
      </c>
      <c r="G43" s="3">
        <v>1</v>
      </c>
      <c r="H43" s="3">
        <v>0</v>
      </c>
      <c r="I43" s="3">
        <v>0</v>
      </c>
      <c r="J43" s="4">
        <v>1</v>
      </c>
      <c r="K43" s="3">
        <f>SUM(E43/(C43/1000))</f>
        <v>11.11111111111111</v>
      </c>
      <c r="L43" s="4">
        <f>SUM(J43/(C43/1000))</f>
        <v>11.11111111111111</v>
      </c>
      <c r="M43" s="32">
        <v>1600</v>
      </c>
      <c r="N43" s="32">
        <v>0</v>
      </c>
      <c r="O43" s="36">
        <v>0</v>
      </c>
      <c r="P43" s="32">
        <v>1600</v>
      </c>
      <c r="Q43" s="204">
        <f>P43/AG43</f>
        <v>0.64</v>
      </c>
      <c r="R43" s="36">
        <f>P43/C43</f>
        <v>17.77777777777778</v>
      </c>
      <c r="S43" s="32">
        <v>0</v>
      </c>
      <c r="T43" s="32">
        <v>0</v>
      </c>
      <c r="U43" s="36">
        <v>0</v>
      </c>
      <c r="V43" s="32">
        <v>2500</v>
      </c>
      <c r="W43" s="36">
        <v>0</v>
      </c>
      <c r="X43" s="32">
        <v>0</v>
      </c>
      <c r="Y43" s="32">
        <v>0</v>
      </c>
      <c r="Z43" s="36">
        <v>0</v>
      </c>
      <c r="AA43" s="205">
        <f>S43+V43+SUM(X43:Z43)</f>
        <v>2500</v>
      </c>
      <c r="AB43" s="206">
        <f>AA43/AG43</f>
        <v>1</v>
      </c>
      <c r="AC43" s="36">
        <f>AA43/C43</f>
        <v>27.77777777777778</v>
      </c>
      <c r="AD43" s="32">
        <v>0</v>
      </c>
      <c r="AE43" s="32">
        <v>0</v>
      </c>
      <c r="AF43" s="36">
        <v>0</v>
      </c>
      <c r="AG43" s="32">
        <v>2500</v>
      </c>
      <c r="AI43" s="207">
        <f>(S43+U43)/AG43</f>
        <v>0</v>
      </c>
      <c r="AJ43" s="36">
        <f>AG43/C43</f>
        <v>27.77777777777778</v>
      </c>
      <c r="AK43" s="160">
        <v>200</v>
      </c>
      <c r="AL43" s="160">
        <v>86727</v>
      </c>
      <c r="AM43" s="4">
        <f>AL43/C43</f>
        <v>963.6333333333333</v>
      </c>
      <c r="AN43" s="160">
        <v>0</v>
      </c>
      <c r="AO43" s="148">
        <v>0</v>
      </c>
      <c r="AP43" s="160">
        <v>0</v>
      </c>
      <c r="AQ43" s="148">
        <v>6007</v>
      </c>
      <c r="AR43" s="160">
        <v>0</v>
      </c>
      <c r="AS43" s="148">
        <v>4970</v>
      </c>
      <c r="AT43" s="160">
        <v>0</v>
      </c>
      <c r="AU43" s="148">
        <v>35</v>
      </c>
      <c r="AV43" s="160">
        <v>0</v>
      </c>
      <c r="AW43" s="148">
        <v>0</v>
      </c>
      <c r="AX43" s="171">
        <v>1</v>
      </c>
      <c r="AY43" s="171">
        <v>0</v>
      </c>
      <c r="AZ43" s="148">
        <v>1</v>
      </c>
      <c r="BA43" s="171">
        <v>0</v>
      </c>
      <c r="BB43" s="171">
        <v>0</v>
      </c>
      <c r="BC43" s="171">
        <v>0</v>
      </c>
      <c r="BD43" s="148">
        <v>0</v>
      </c>
      <c r="BE43" s="3">
        <f>BD43/C43</f>
        <v>0</v>
      </c>
      <c r="BF43" s="3">
        <v>0</v>
      </c>
      <c r="BG43" s="148">
        <v>0</v>
      </c>
      <c r="BH43" s="171">
        <v>400</v>
      </c>
      <c r="BI43" s="160">
        <v>0</v>
      </c>
      <c r="BJ43" s="4">
        <f>BH43/C43</f>
        <v>4.444444444444445</v>
      </c>
      <c r="BK43" s="160">
        <v>0</v>
      </c>
      <c r="BL43" s="148">
        <v>0</v>
      </c>
      <c r="BM43" s="4">
        <f>BL43/C43</f>
        <v>0</v>
      </c>
      <c r="BN43" s="160">
        <v>42</v>
      </c>
      <c r="BO43" s="160">
        <v>450</v>
      </c>
      <c r="BP43" s="4">
        <f>BO43/C43</f>
        <v>5</v>
      </c>
      <c r="BQ43" s="148">
        <v>10</v>
      </c>
      <c r="BR43" s="14">
        <f>BQ43/C43</f>
        <v>0.1111111111111111</v>
      </c>
      <c r="BS43" s="100" t="s">
        <v>93</v>
      </c>
      <c r="BT43" s="100" t="s">
        <v>93</v>
      </c>
      <c r="BU43" s="100" t="s">
        <v>93</v>
      </c>
      <c r="BV43" s="101" t="s">
        <v>93</v>
      </c>
      <c r="BW43" s="102" t="s">
        <v>93</v>
      </c>
      <c r="BX43" s="100" t="s">
        <v>93</v>
      </c>
      <c r="BY43" s="100" t="s">
        <v>93</v>
      </c>
      <c r="BZ43" s="100"/>
      <c r="CA43" s="101"/>
    </row>
    <row r="44" spans="1:79" ht="12" customHeight="1">
      <c r="A44" s="98" t="s">
        <v>103</v>
      </c>
      <c r="B44" s="99">
        <v>127060</v>
      </c>
      <c r="C44" s="185">
        <v>9444</v>
      </c>
      <c r="D44" s="14">
        <v>1</v>
      </c>
      <c r="E44" s="3">
        <v>14</v>
      </c>
      <c r="F44" s="3">
        <v>1</v>
      </c>
      <c r="G44" s="3">
        <v>15</v>
      </c>
      <c r="H44" s="3">
        <v>45</v>
      </c>
      <c r="I44" s="3">
        <v>8</v>
      </c>
      <c r="J44" s="4">
        <v>68</v>
      </c>
      <c r="K44" s="3">
        <f>SUM(E44/(C44/1000))</f>
        <v>1.4824227022448113</v>
      </c>
      <c r="L44" s="4">
        <f>SUM(J44/(C44/1000))</f>
        <v>7.2003388394747985</v>
      </c>
      <c r="M44" s="32">
        <v>759084</v>
      </c>
      <c r="N44" s="32">
        <v>1466119</v>
      </c>
      <c r="O44" s="36">
        <v>131651</v>
      </c>
      <c r="P44" s="32">
        <v>2356854</v>
      </c>
      <c r="Q44" s="204">
        <f>P44/AG44</f>
        <v>0.33168064422929294</v>
      </c>
      <c r="R44" s="36">
        <f>P44/C44</f>
        <v>249.56099110546378</v>
      </c>
      <c r="S44" s="32">
        <v>1609261</v>
      </c>
      <c r="T44" s="32">
        <v>509874</v>
      </c>
      <c r="U44" s="36">
        <v>0</v>
      </c>
      <c r="V44" s="32">
        <v>2398081</v>
      </c>
      <c r="W44" s="36">
        <v>1102704</v>
      </c>
      <c r="X44" s="32">
        <v>44905</v>
      </c>
      <c r="Y44" s="32">
        <v>32711</v>
      </c>
      <c r="Z44" s="36">
        <v>0</v>
      </c>
      <c r="AA44" s="205">
        <f>S44+V44+SUM(X44:Z44)</f>
        <v>4084958</v>
      </c>
      <c r="AB44" s="206">
        <f>AA44/AG44</f>
        <v>0.5748771460131191</v>
      </c>
      <c r="AC44" s="36">
        <f>AA44/C44</f>
        <v>432.5453197797543</v>
      </c>
      <c r="AD44" s="32">
        <v>141688</v>
      </c>
      <c r="AE44" s="32">
        <v>143420</v>
      </c>
      <c r="AF44" s="36">
        <v>378873</v>
      </c>
      <c r="AG44" s="32">
        <v>7105793</v>
      </c>
      <c r="AH44" s="32">
        <v>571894</v>
      </c>
      <c r="AI44" s="207">
        <f>(S44+U44)/AG44</f>
        <v>0.22647169710685353</v>
      </c>
      <c r="AJ44" s="36">
        <f>AG44/C44</f>
        <v>752.4134900465905</v>
      </c>
      <c r="AK44" s="160">
        <v>32930</v>
      </c>
      <c r="AL44" s="160">
        <v>2167822</v>
      </c>
      <c r="AM44" s="4">
        <f>AL44/C44</f>
        <v>229.54489623041084</v>
      </c>
      <c r="AP44" s="160">
        <v>3989</v>
      </c>
      <c r="AQ44" s="148">
        <v>1111933</v>
      </c>
      <c r="AR44" s="160">
        <v>1405</v>
      </c>
      <c r="AS44" s="148">
        <v>12846</v>
      </c>
      <c r="AT44" s="160">
        <v>1110</v>
      </c>
      <c r="AU44" s="148">
        <v>8000</v>
      </c>
      <c r="AX44" s="171">
        <v>25133</v>
      </c>
      <c r="AY44" s="171">
        <v>0</v>
      </c>
      <c r="AZ44" s="148">
        <v>25133</v>
      </c>
      <c r="BA44" s="171">
        <v>20034</v>
      </c>
      <c r="BB44" s="171">
        <v>0</v>
      </c>
      <c r="BC44" s="171">
        <v>0</v>
      </c>
      <c r="BD44" s="148">
        <v>20034</v>
      </c>
      <c r="BE44" s="3">
        <f>BD44/C44</f>
        <v>2.1213468869123253</v>
      </c>
      <c r="BF44" s="3">
        <f>AZ44/BD44</f>
        <v>1.2545173205550564</v>
      </c>
      <c r="BG44" s="148">
        <v>0</v>
      </c>
      <c r="BH44" s="171">
        <v>323153</v>
      </c>
      <c r="BI44" s="160"/>
      <c r="BJ44" s="4">
        <f>BH44/C44</f>
        <v>34.217810249894114</v>
      </c>
      <c r="BK44" s="160">
        <v>241</v>
      </c>
      <c r="BL44" s="148">
        <v>5212</v>
      </c>
      <c r="BM44" s="4">
        <f>BL44/C44</f>
        <v>0.5518847945785684</v>
      </c>
      <c r="BN44" s="160">
        <v>100</v>
      </c>
      <c r="BO44" s="160">
        <v>9990</v>
      </c>
      <c r="BP44" s="4">
        <f>BO44/C44</f>
        <v>1.0578144853875477</v>
      </c>
      <c r="BQ44" s="148">
        <v>750</v>
      </c>
      <c r="BR44" s="14">
        <f>BQ44/C44</f>
        <v>0.07941550190597205</v>
      </c>
      <c r="BS44" s="100" t="s">
        <v>93</v>
      </c>
      <c r="BT44" s="100" t="s">
        <v>94</v>
      </c>
      <c r="BU44" s="100" t="s">
        <v>94</v>
      </c>
      <c r="BV44" s="101" t="s">
        <v>94</v>
      </c>
      <c r="BW44" s="102" t="s">
        <v>93</v>
      </c>
      <c r="BX44" s="100" t="s">
        <v>93</v>
      </c>
      <c r="BY44" s="100" t="s">
        <v>93</v>
      </c>
      <c r="BZ44" s="100"/>
      <c r="CA44" s="101"/>
    </row>
    <row r="45" spans="1:79" s="63" customFormat="1" ht="12" customHeight="1">
      <c r="A45" s="104" t="s">
        <v>170</v>
      </c>
      <c r="B45" s="109"/>
      <c r="C45" s="187"/>
      <c r="D45" s="56"/>
      <c r="E45" s="57"/>
      <c r="F45" s="57"/>
      <c r="G45" s="57"/>
      <c r="H45" s="57"/>
      <c r="I45" s="57"/>
      <c r="J45" s="58"/>
      <c r="K45" s="57"/>
      <c r="L45" s="58"/>
      <c r="M45" s="59"/>
      <c r="N45" s="59"/>
      <c r="O45" s="61"/>
      <c r="P45" s="59"/>
      <c r="Q45" s="217"/>
      <c r="R45" s="61"/>
      <c r="S45" s="59"/>
      <c r="T45" s="59"/>
      <c r="U45" s="61"/>
      <c r="V45" s="59"/>
      <c r="W45" s="61"/>
      <c r="X45" s="59"/>
      <c r="Y45" s="59"/>
      <c r="Z45" s="61"/>
      <c r="AA45" s="60"/>
      <c r="AB45" s="218"/>
      <c r="AC45" s="61"/>
      <c r="AD45" s="59"/>
      <c r="AE45" s="59"/>
      <c r="AF45" s="61"/>
      <c r="AG45" s="59"/>
      <c r="AH45" s="59"/>
      <c r="AI45" s="218"/>
      <c r="AJ45" s="61"/>
      <c r="AK45" s="162"/>
      <c r="AL45" s="162"/>
      <c r="AM45" s="58"/>
      <c r="AN45" s="162"/>
      <c r="AO45" s="151"/>
      <c r="AP45" s="162"/>
      <c r="AQ45" s="151"/>
      <c r="AR45" s="162"/>
      <c r="AS45" s="151"/>
      <c r="AT45" s="162"/>
      <c r="AU45" s="151"/>
      <c r="AV45" s="162"/>
      <c r="AW45" s="151"/>
      <c r="AX45" s="164"/>
      <c r="AY45" s="164"/>
      <c r="AZ45" s="151"/>
      <c r="BA45" s="164"/>
      <c r="BB45" s="164"/>
      <c r="BC45" s="164"/>
      <c r="BD45" s="151"/>
      <c r="BE45" s="57"/>
      <c r="BF45" s="57"/>
      <c r="BG45" s="151"/>
      <c r="BH45" s="164"/>
      <c r="BI45" s="162"/>
      <c r="BJ45" s="58"/>
      <c r="BK45" s="162"/>
      <c r="BL45" s="151"/>
      <c r="BM45" s="58"/>
      <c r="BN45" s="162"/>
      <c r="BO45" s="162"/>
      <c r="BP45" s="58"/>
      <c r="BQ45" s="151"/>
      <c r="BR45" s="56"/>
      <c r="BS45" s="110"/>
      <c r="BT45" s="110"/>
      <c r="BU45" s="110"/>
      <c r="BV45" s="111"/>
      <c r="BW45" s="112"/>
      <c r="BX45" s="110"/>
      <c r="BY45" s="110"/>
      <c r="BZ45" s="110"/>
      <c r="CA45" s="111"/>
    </row>
    <row r="46" spans="1:79" s="142" customFormat="1" ht="12" customHeight="1">
      <c r="A46" s="132" t="s">
        <v>167</v>
      </c>
      <c r="B46" s="133"/>
      <c r="C46" s="153">
        <f aca="true" t="shared" si="48" ref="C46:O46">SUM(C40:C45)</f>
        <v>13768</v>
      </c>
      <c r="D46" s="134">
        <f t="shared" si="48"/>
        <v>2</v>
      </c>
      <c r="E46" s="135">
        <f t="shared" si="48"/>
        <v>31</v>
      </c>
      <c r="F46" s="135">
        <f t="shared" si="48"/>
        <v>2</v>
      </c>
      <c r="G46" s="135">
        <f t="shared" si="48"/>
        <v>33</v>
      </c>
      <c r="H46" s="135">
        <f t="shared" si="48"/>
        <v>58.8</v>
      </c>
      <c r="I46" s="135">
        <f t="shared" si="48"/>
        <v>19.22</v>
      </c>
      <c r="J46" s="136">
        <f t="shared" si="48"/>
        <v>111.02</v>
      </c>
      <c r="K46" s="135">
        <f t="shared" si="48"/>
        <v>28.49879885738168</v>
      </c>
      <c r="L46" s="136">
        <f t="shared" si="48"/>
        <v>58.56422883513672</v>
      </c>
      <c r="M46" s="137">
        <f t="shared" si="48"/>
        <v>1656032</v>
      </c>
      <c r="N46" s="137">
        <f t="shared" si="48"/>
        <v>1881901</v>
      </c>
      <c r="O46" s="138">
        <f t="shared" si="48"/>
        <v>274671</v>
      </c>
      <c r="P46" s="137">
        <f>SUM(P40:P45)</f>
        <v>3812604</v>
      </c>
      <c r="Q46" s="208">
        <f>P46/AG46</f>
        <v>0.34966264551072007</v>
      </c>
      <c r="R46" s="138">
        <f aca="true" t="shared" si="49" ref="R46:Z46">SUM(R40:R45)</f>
        <v>1508.0422953484567</v>
      </c>
      <c r="S46" s="137">
        <f t="shared" si="49"/>
        <v>2316629</v>
      </c>
      <c r="T46" s="137">
        <f t="shared" si="49"/>
        <v>511329</v>
      </c>
      <c r="U46" s="138">
        <f t="shared" si="49"/>
        <v>38202</v>
      </c>
      <c r="V46" s="137">
        <f t="shared" si="49"/>
        <v>3434298</v>
      </c>
      <c r="W46" s="138">
        <f t="shared" si="49"/>
        <v>1693920</v>
      </c>
      <c r="X46" s="137">
        <f t="shared" si="49"/>
        <v>93208</v>
      </c>
      <c r="Y46" s="137">
        <f t="shared" si="49"/>
        <v>51063</v>
      </c>
      <c r="Z46" s="138">
        <f t="shared" si="49"/>
        <v>1895</v>
      </c>
      <c r="AA46" s="37">
        <f>S46+V46+SUM(X46:Z46)</f>
        <v>5897093</v>
      </c>
      <c r="AB46" s="210">
        <f>AA46/AG46</f>
        <v>0.5408359061687887</v>
      </c>
      <c r="AC46" s="211">
        <f>AA46/C46</f>
        <v>428.31878268448577</v>
      </c>
      <c r="AD46" s="137">
        <f>SUM(AD40:AD45)</f>
        <v>206330</v>
      </c>
      <c r="AE46" s="137">
        <f>SUM(AE40:AE45)</f>
        <v>250848</v>
      </c>
      <c r="AF46" s="138">
        <f>SUM(AF40:AF45)</f>
        <v>738389</v>
      </c>
      <c r="AG46" s="137">
        <f>SUM(AG40:AG45)</f>
        <v>10903664</v>
      </c>
      <c r="AH46" s="137">
        <f>SUM(AH40:AH45)</f>
        <v>643761</v>
      </c>
      <c r="AI46" s="212">
        <f>(V46+W46)/AG46</f>
        <v>0.47032061883051424</v>
      </c>
      <c r="AJ46" s="211">
        <f>AG46/C46</f>
        <v>791.9570017431726</v>
      </c>
      <c r="AK46" s="150">
        <f>SUM(AK42:AK45)</f>
        <v>35001</v>
      </c>
      <c r="AL46" s="150">
        <f>SUM(AL42:AL45)</f>
        <v>2282420</v>
      </c>
      <c r="AM46" s="213">
        <f>AL46/C46</f>
        <v>165.7771644392795</v>
      </c>
      <c r="AN46" s="149">
        <f aca="true" t="shared" si="50" ref="AN46:BD46">SUM(AN42:AN45)</f>
        <v>0</v>
      </c>
      <c r="AO46" s="153">
        <f t="shared" si="50"/>
        <v>0</v>
      </c>
      <c r="AP46" s="149">
        <f t="shared" si="50"/>
        <v>3989</v>
      </c>
      <c r="AQ46" s="153">
        <f t="shared" si="50"/>
        <v>1117940</v>
      </c>
      <c r="AR46" s="149">
        <f t="shared" si="50"/>
        <v>1609</v>
      </c>
      <c r="AS46" s="153">
        <f t="shared" si="50"/>
        <v>18820</v>
      </c>
      <c r="AT46" s="149">
        <f t="shared" si="50"/>
        <v>1113</v>
      </c>
      <c r="AU46" s="153">
        <f t="shared" si="50"/>
        <v>8203</v>
      </c>
      <c r="AV46" s="149">
        <f t="shared" si="50"/>
        <v>2</v>
      </c>
      <c r="AW46" s="153">
        <f t="shared" si="50"/>
        <v>29</v>
      </c>
      <c r="AX46" s="149">
        <f t="shared" si="50"/>
        <v>25241</v>
      </c>
      <c r="AY46" s="153">
        <f t="shared" si="50"/>
        <v>2</v>
      </c>
      <c r="AZ46" s="153">
        <f t="shared" si="50"/>
        <v>25243</v>
      </c>
      <c r="BA46" s="149">
        <f t="shared" si="50"/>
        <v>20060</v>
      </c>
      <c r="BB46" s="153">
        <f t="shared" si="50"/>
        <v>3</v>
      </c>
      <c r="BC46" s="153">
        <f t="shared" si="50"/>
        <v>0</v>
      </c>
      <c r="BD46" s="153">
        <f t="shared" si="50"/>
        <v>20063</v>
      </c>
      <c r="BE46" s="213">
        <f>BD46/C46</f>
        <v>1.4572196397443347</v>
      </c>
      <c r="BF46" s="215">
        <f>AZ46/BD46</f>
        <v>1.2581867118576484</v>
      </c>
      <c r="BG46" s="153">
        <f>SUM(BG42:BG45)</f>
        <v>0</v>
      </c>
      <c r="BH46" s="149">
        <f>SUM(BH42:BH45)</f>
        <v>330934</v>
      </c>
      <c r="BI46" s="153">
        <f>SUM(BI42:BI45)</f>
        <v>4876</v>
      </c>
      <c r="BJ46" s="215">
        <f>BH46/C46</f>
        <v>24.036461359674608</v>
      </c>
      <c r="BK46" s="149">
        <f>SUM(BK42:BK45)</f>
        <v>314</v>
      </c>
      <c r="BL46" s="153">
        <f>SUM(BL42:BL45)</f>
        <v>6913</v>
      </c>
      <c r="BM46" s="213">
        <f>BL46/C46</f>
        <v>0.5021063335270192</v>
      </c>
      <c r="BN46" s="149">
        <f>SUM(BN42:BN45)</f>
        <v>222</v>
      </c>
      <c r="BO46" s="153">
        <f>SUM(BO42:BO45)</f>
        <v>14158</v>
      </c>
      <c r="BP46" s="215">
        <f>BO46/C46</f>
        <v>1.0283265543288787</v>
      </c>
      <c r="BQ46" s="149">
        <f>SUM(BQ42:BQ45)</f>
        <v>879</v>
      </c>
      <c r="BR46" s="215">
        <f>BQ46/C46</f>
        <v>0.06384369552585706</v>
      </c>
      <c r="BS46" s="132"/>
      <c r="BT46" s="132"/>
      <c r="BU46" s="132"/>
      <c r="BV46" s="141"/>
      <c r="BW46" s="132"/>
      <c r="BX46" s="132"/>
      <c r="BY46" s="132"/>
      <c r="BZ46" s="132"/>
      <c r="CA46" s="141"/>
    </row>
    <row r="47" spans="1:79" s="142" customFormat="1" ht="12" customHeight="1">
      <c r="A47" s="132" t="s">
        <v>168</v>
      </c>
      <c r="B47" s="133"/>
      <c r="C47" s="153">
        <f>AVERAGE(C40:C44)</f>
        <v>2753.6</v>
      </c>
      <c r="D47" s="134">
        <f aca="true" t="shared" si="51" ref="D47:L47">AVERAGE(D40:D44)</f>
        <v>0.4</v>
      </c>
      <c r="E47" s="135">
        <f t="shared" si="51"/>
        <v>6.2</v>
      </c>
      <c r="F47" s="135">
        <f t="shared" si="51"/>
        <v>0.4</v>
      </c>
      <c r="G47" s="135">
        <f t="shared" si="51"/>
        <v>6.6</v>
      </c>
      <c r="H47" s="135">
        <f t="shared" si="51"/>
        <v>11.76</v>
      </c>
      <c r="I47" s="135">
        <f t="shared" si="51"/>
        <v>3.844</v>
      </c>
      <c r="J47" s="136">
        <f t="shared" si="51"/>
        <v>22.204</v>
      </c>
      <c r="K47" s="136">
        <f t="shared" si="51"/>
        <v>5.6997597714763355</v>
      </c>
      <c r="L47" s="136">
        <f t="shared" si="51"/>
        <v>11.712845767027343</v>
      </c>
      <c r="M47" s="138">
        <f aca="true" t="shared" si="52" ref="M47:R47">AVERAGE(M40:M44)</f>
        <v>331206.4</v>
      </c>
      <c r="N47" s="138">
        <f t="shared" si="52"/>
        <v>376380.2</v>
      </c>
      <c r="O47" s="138">
        <f t="shared" si="52"/>
        <v>54934.2</v>
      </c>
      <c r="P47" s="138">
        <f t="shared" si="52"/>
        <v>762520.8</v>
      </c>
      <c r="Q47" s="219">
        <f t="shared" si="52"/>
        <v>0.49068373685393907</v>
      </c>
      <c r="R47" s="138">
        <f t="shared" si="52"/>
        <v>301.6084590696913</v>
      </c>
      <c r="S47" s="138">
        <f aca="true" t="shared" si="53" ref="S47:AA47">AVERAGE(S40:S44)</f>
        <v>463325.8</v>
      </c>
      <c r="T47" s="138">
        <f t="shared" si="53"/>
        <v>102265.8</v>
      </c>
      <c r="U47" s="138">
        <f t="shared" si="53"/>
        <v>7640.4</v>
      </c>
      <c r="V47" s="138">
        <f t="shared" si="53"/>
        <v>686859.6</v>
      </c>
      <c r="W47" s="138">
        <f t="shared" si="53"/>
        <v>338784</v>
      </c>
      <c r="X47" s="138">
        <f t="shared" si="53"/>
        <v>18641.6</v>
      </c>
      <c r="Y47" s="138">
        <f t="shared" si="53"/>
        <v>10212.6</v>
      </c>
      <c r="Z47" s="138">
        <f t="shared" si="53"/>
        <v>379</v>
      </c>
      <c r="AA47" s="138">
        <f t="shared" si="53"/>
        <v>1179418.6</v>
      </c>
      <c r="AB47" s="219">
        <f aca="true" t="shared" si="54" ref="AB47:AN47">AVERAGE(AB40:AB44)</f>
        <v>0.5694590180701007</v>
      </c>
      <c r="AC47" s="211">
        <f t="shared" si="54"/>
        <v>319.53233746713823</v>
      </c>
      <c r="AD47" s="211">
        <f t="shared" si="54"/>
        <v>41266</v>
      </c>
      <c r="AE47" s="211">
        <f t="shared" si="54"/>
        <v>50169.6</v>
      </c>
      <c r="AF47" s="211">
        <f t="shared" si="54"/>
        <v>147677.8</v>
      </c>
      <c r="AG47" s="211">
        <f t="shared" si="54"/>
        <v>2180732.8</v>
      </c>
      <c r="AH47" s="211">
        <f t="shared" si="54"/>
        <v>214587</v>
      </c>
      <c r="AI47" s="221">
        <f t="shared" si="54"/>
        <v>0.18167154892946757</v>
      </c>
      <c r="AJ47" s="222">
        <f t="shared" si="54"/>
        <v>690.3575627045358</v>
      </c>
      <c r="AK47" s="153">
        <f t="shared" si="54"/>
        <v>9987.8</v>
      </c>
      <c r="AL47" s="153">
        <f t="shared" si="54"/>
        <v>579756.6</v>
      </c>
      <c r="AM47" s="215">
        <f t="shared" si="54"/>
        <v>319.1547802209276</v>
      </c>
      <c r="AN47" s="153">
        <f t="shared" si="54"/>
        <v>26</v>
      </c>
      <c r="AO47" s="153">
        <f aca="true" t="shared" si="55" ref="AO47:BD47">AVERAGE(AO40:AO44)</f>
        <v>917</v>
      </c>
      <c r="AP47" s="153">
        <f t="shared" si="55"/>
        <v>1446.6</v>
      </c>
      <c r="AQ47" s="153">
        <f t="shared" si="55"/>
        <v>311982.2</v>
      </c>
      <c r="AR47" s="153">
        <f t="shared" si="55"/>
        <v>374.2</v>
      </c>
      <c r="AS47" s="153">
        <f t="shared" si="55"/>
        <v>8998</v>
      </c>
      <c r="AT47" s="153">
        <f t="shared" si="55"/>
        <v>502.8</v>
      </c>
      <c r="AU47" s="153">
        <f t="shared" si="55"/>
        <v>3025.8</v>
      </c>
      <c r="AV47" s="153">
        <f t="shared" si="55"/>
        <v>5.75</v>
      </c>
      <c r="AW47" s="153">
        <f t="shared" si="55"/>
        <v>51.75</v>
      </c>
      <c r="AX47" s="153">
        <f t="shared" si="55"/>
        <v>6673.6</v>
      </c>
      <c r="AY47" s="153">
        <f t="shared" si="55"/>
        <v>441</v>
      </c>
      <c r="AZ47" s="153">
        <f t="shared" si="55"/>
        <v>7114.6</v>
      </c>
      <c r="BA47" s="153">
        <f t="shared" si="55"/>
        <v>5425.2</v>
      </c>
      <c r="BB47" s="153">
        <f t="shared" si="55"/>
        <v>896</v>
      </c>
      <c r="BC47" s="153">
        <f t="shared" si="55"/>
        <v>28</v>
      </c>
      <c r="BD47" s="153">
        <f t="shared" si="55"/>
        <v>6349.2</v>
      </c>
      <c r="BE47" s="215">
        <f aca="true" t="shared" si="56" ref="BE47:BP47">AVERAGE(BE40:BE44)</f>
        <v>1.6450751266540657</v>
      </c>
      <c r="BF47" s="215">
        <f t="shared" si="56"/>
        <v>1.1855203355384738</v>
      </c>
      <c r="BG47" s="153">
        <f t="shared" si="56"/>
        <v>18</v>
      </c>
      <c r="BH47" s="153">
        <f t="shared" si="56"/>
        <v>82058.2</v>
      </c>
      <c r="BI47" s="153">
        <f t="shared" si="56"/>
        <v>19506.75</v>
      </c>
      <c r="BJ47" s="215">
        <f t="shared" si="56"/>
        <v>20.43166376593055</v>
      </c>
      <c r="BK47" s="153">
        <f t="shared" si="56"/>
        <v>103.2</v>
      </c>
      <c r="BL47" s="153">
        <f t="shared" si="56"/>
        <v>2012.6</v>
      </c>
      <c r="BM47" s="215">
        <f t="shared" si="56"/>
        <v>1.480827560522089</v>
      </c>
      <c r="BN47" s="153">
        <f t="shared" si="56"/>
        <v>85</v>
      </c>
      <c r="BO47" s="153">
        <f t="shared" si="56"/>
        <v>4258.4</v>
      </c>
      <c r="BP47" s="215">
        <f t="shared" si="56"/>
        <v>4.233902884836397</v>
      </c>
      <c r="BQ47" s="153">
        <f>AVERAGE(BQ40:BQ43)</f>
        <v>101.75</v>
      </c>
      <c r="BR47" s="215">
        <f>AVERAGE(BR40:BR43)</f>
        <v>0.1550550020213683</v>
      </c>
      <c r="BS47" s="132"/>
      <c r="BT47" s="132"/>
      <c r="BU47" s="132"/>
      <c r="BV47" s="141"/>
      <c r="BW47" s="132"/>
      <c r="BX47" s="132"/>
      <c r="BY47" s="132"/>
      <c r="BZ47" s="132"/>
      <c r="CA47" s="141"/>
    </row>
    <row r="48" spans="1:79" s="45" customFormat="1" ht="12" customHeight="1">
      <c r="A48" s="94" t="s">
        <v>165</v>
      </c>
      <c r="B48" s="95"/>
      <c r="C48" s="184"/>
      <c r="D48" s="83"/>
      <c r="E48" s="39"/>
      <c r="F48" s="39"/>
      <c r="G48" s="39"/>
      <c r="H48" s="39"/>
      <c r="I48" s="39"/>
      <c r="J48" s="40"/>
      <c r="K48" s="39"/>
      <c r="L48" s="40"/>
      <c r="M48" s="41"/>
      <c r="N48" s="41"/>
      <c r="O48" s="42"/>
      <c r="P48" s="41"/>
      <c r="Q48" s="199"/>
      <c r="R48" s="42"/>
      <c r="S48" s="41"/>
      <c r="T48" s="41"/>
      <c r="U48" s="42"/>
      <c r="V48" s="43"/>
      <c r="W48" s="44"/>
      <c r="X48" s="43"/>
      <c r="Y48" s="43"/>
      <c r="Z48" s="44"/>
      <c r="AA48" s="216"/>
      <c r="AB48" s="200"/>
      <c r="AC48" s="44"/>
      <c r="AD48" s="43"/>
      <c r="AE48" s="43"/>
      <c r="AF48" s="44"/>
      <c r="AG48" s="43"/>
      <c r="AH48" s="43"/>
      <c r="AI48" s="200"/>
      <c r="AJ48" s="44"/>
      <c r="AK48" s="159"/>
      <c r="AL48" s="159"/>
      <c r="AM48" s="201"/>
      <c r="AN48" s="159"/>
      <c r="AO48" s="147"/>
      <c r="AP48" s="159"/>
      <c r="AQ48" s="147"/>
      <c r="AR48" s="159"/>
      <c r="AS48" s="147"/>
      <c r="AT48" s="159"/>
      <c r="AU48" s="147"/>
      <c r="AV48" s="159"/>
      <c r="AW48" s="147"/>
      <c r="AX48" s="159"/>
      <c r="AY48" s="159"/>
      <c r="AZ48" s="147"/>
      <c r="BA48" s="159"/>
      <c r="BB48" s="159"/>
      <c r="BC48" s="159"/>
      <c r="BD48" s="147"/>
      <c r="BE48" s="202"/>
      <c r="BF48" s="202"/>
      <c r="BG48" s="147"/>
      <c r="BH48" s="159"/>
      <c r="BI48" s="159"/>
      <c r="BJ48" s="201"/>
      <c r="BK48" s="159"/>
      <c r="BL48" s="147"/>
      <c r="BM48" s="201"/>
      <c r="BN48" s="159"/>
      <c r="BO48" s="159"/>
      <c r="BP48" s="201"/>
      <c r="BQ48" s="147"/>
      <c r="BR48" s="203"/>
      <c r="BS48" s="96"/>
      <c r="BT48" s="96"/>
      <c r="BU48" s="96"/>
      <c r="BV48" s="97"/>
      <c r="BW48" s="96"/>
      <c r="BX48" s="96"/>
      <c r="BY48" s="96"/>
      <c r="BZ48" s="96"/>
      <c r="CA48" s="97"/>
    </row>
    <row r="49" spans="1:79" ht="12" customHeight="1">
      <c r="A49" s="85" t="s">
        <v>195</v>
      </c>
      <c r="B49" s="99">
        <v>126702</v>
      </c>
      <c r="C49" s="185">
        <v>2090</v>
      </c>
      <c r="D49" s="14">
        <v>1</v>
      </c>
      <c r="E49" s="3">
        <v>2</v>
      </c>
      <c r="F49" s="3">
        <v>0</v>
      </c>
      <c r="G49" s="3">
        <v>2</v>
      </c>
      <c r="H49" s="3">
        <v>0</v>
      </c>
      <c r="I49" s="3">
        <v>4.5</v>
      </c>
      <c r="J49" s="4">
        <v>6.5</v>
      </c>
      <c r="K49" s="3">
        <f aca="true" t="shared" si="57" ref="K49:K54">SUM(E49/(C49/1000))</f>
        <v>0.9569377990430623</v>
      </c>
      <c r="L49" s="4">
        <f>SUM(J49/(C49/1000))</f>
        <v>3.110047846889952</v>
      </c>
      <c r="M49" s="32">
        <v>95000</v>
      </c>
      <c r="N49" s="32">
        <v>0</v>
      </c>
      <c r="O49" s="36">
        <v>64800</v>
      </c>
      <c r="P49" s="32">
        <v>159800</v>
      </c>
      <c r="Q49" s="223">
        <f>P49/AG49</f>
        <v>0.6358933545563072</v>
      </c>
      <c r="R49" s="36">
        <f aca="true" t="shared" si="58" ref="R49:R54">P49/C49</f>
        <v>76.45933014354067</v>
      </c>
      <c r="S49" s="32">
        <v>50000</v>
      </c>
      <c r="U49" s="36">
        <v>9000</v>
      </c>
      <c r="V49" s="32">
        <v>15000</v>
      </c>
      <c r="W49" s="36">
        <v>2000</v>
      </c>
      <c r="X49" s="32">
        <v>0</v>
      </c>
      <c r="Y49" s="32">
        <v>2000</v>
      </c>
      <c r="Z49" s="36">
        <v>10000</v>
      </c>
      <c r="AA49" s="205">
        <f aca="true" t="shared" si="59" ref="AA49:AA67">S49+V49+SUM(X49:Z49)</f>
        <v>77000</v>
      </c>
      <c r="AB49" s="223">
        <f>AA49/AG49</f>
        <v>0.3064066852367688</v>
      </c>
      <c r="AC49" s="36">
        <f aca="true" t="shared" si="60" ref="AC49:AC54">AA49/C49</f>
        <v>36.8421052631579</v>
      </c>
      <c r="AD49" s="32">
        <v>8000</v>
      </c>
      <c r="AE49" s="32">
        <v>500</v>
      </c>
      <c r="AF49" s="36">
        <v>6000</v>
      </c>
      <c r="AG49" s="32">
        <v>251300</v>
      </c>
      <c r="AH49" s="32">
        <v>0</v>
      </c>
      <c r="AI49" s="207">
        <f>(S49+U49)/AG49</f>
        <v>0.2347791484281735</v>
      </c>
      <c r="AJ49" s="36">
        <f aca="true" t="shared" si="61" ref="AJ49:AJ54">AG49/C49</f>
        <v>120.23923444976077</v>
      </c>
      <c r="AK49" s="160">
        <v>2550</v>
      </c>
      <c r="AL49" s="160">
        <v>25550</v>
      </c>
      <c r="AM49" s="4">
        <f aca="true" t="shared" si="62" ref="AM49:AM54">AL49/C49</f>
        <v>12.224880382775119</v>
      </c>
      <c r="AN49" s="160">
        <v>0</v>
      </c>
      <c r="AO49" s="148">
        <v>0</v>
      </c>
      <c r="AP49" s="160">
        <v>0</v>
      </c>
      <c r="AQ49" s="148">
        <v>0</v>
      </c>
      <c r="AR49" s="160">
        <v>250</v>
      </c>
      <c r="AS49" s="148">
        <v>2050</v>
      </c>
      <c r="AT49" s="160">
        <v>4</v>
      </c>
      <c r="AU49" s="148">
        <v>221</v>
      </c>
      <c r="AV49" s="160">
        <v>1</v>
      </c>
      <c r="AW49" s="148">
        <v>4</v>
      </c>
      <c r="AX49" s="174">
        <v>0</v>
      </c>
      <c r="AY49" s="171">
        <v>0</v>
      </c>
      <c r="AZ49" s="148">
        <v>0</v>
      </c>
      <c r="BA49" s="174">
        <v>0</v>
      </c>
      <c r="BB49" s="171">
        <v>0</v>
      </c>
      <c r="BC49" s="171">
        <v>0</v>
      </c>
      <c r="BD49" s="148">
        <v>0</v>
      </c>
      <c r="BE49" s="3">
        <f aca="true" t="shared" si="63" ref="BE49:BE54">BD49/C49</f>
        <v>0</v>
      </c>
      <c r="BF49" s="3">
        <f>BE49/G49</f>
        <v>0</v>
      </c>
      <c r="BG49" s="148">
        <v>0</v>
      </c>
      <c r="BH49" s="174">
        <v>68500</v>
      </c>
      <c r="BI49" s="160">
        <v>0</v>
      </c>
      <c r="BJ49" s="4">
        <f aca="true" t="shared" si="64" ref="BJ49:BJ54">BH49/C49</f>
        <v>32.77511961722488</v>
      </c>
      <c r="BK49" s="160">
        <v>48</v>
      </c>
      <c r="BL49" s="160">
        <v>659</v>
      </c>
      <c r="BM49" s="4">
        <f>BL49/C49</f>
        <v>0.315311004784689</v>
      </c>
      <c r="BN49" s="160">
        <v>82</v>
      </c>
      <c r="BO49" s="160">
        <v>1900</v>
      </c>
      <c r="BP49" s="4">
        <f aca="true" t="shared" si="65" ref="BP49:BP54">BO49/C49</f>
        <v>0.9090909090909091</v>
      </c>
      <c r="BQ49" s="148">
        <v>110</v>
      </c>
      <c r="BR49" s="14">
        <f aca="true" t="shared" si="66" ref="BR49:BR67">BQ49/C49</f>
        <v>0.05263157894736842</v>
      </c>
      <c r="BS49" s="100" t="s">
        <v>93</v>
      </c>
      <c r="BT49" s="100" t="s">
        <v>94</v>
      </c>
      <c r="BU49" s="100" t="s">
        <v>94</v>
      </c>
      <c r="BV49" s="100" t="s">
        <v>93</v>
      </c>
      <c r="BW49" s="108" t="s">
        <v>94</v>
      </c>
      <c r="BX49" s="100" t="s">
        <v>93</v>
      </c>
      <c r="BY49" s="100" t="s">
        <v>94</v>
      </c>
      <c r="BZ49" s="100" t="s">
        <v>93</v>
      </c>
      <c r="CA49" s="101" t="s">
        <v>94</v>
      </c>
    </row>
    <row r="50" spans="1:79" ht="12" customHeight="1">
      <c r="A50" s="85" t="s">
        <v>196</v>
      </c>
      <c r="B50" s="99">
        <v>126359</v>
      </c>
      <c r="C50" s="185">
        <v>608</v>
      </c>
      <c r="D50" s="14">
        <v>0</v>
      </c>
      <c r="E50" s="3">
        <v>1</v>
      </c>
      <c r="F50" s="3">
        <v>0</v>
      </c>
      <c r="G50" s="3">
        <v>1</v>
      </c>
      <c r="H50" s="3">
        <v>0</v>
      </c>
      <c r="I50" s="3">
        <v>0</v>
      </c>
      <c r="J50" s="4">
        <v>1</v>
      </c>
      <c r="K50" s="3">
        <f t="shared" si="57"/>
        <v>1.6447368421052633</v>
      </c>
      <c r="L50" s="4">
        <f>SUM(J50/(C50/1000))</f>
        <v>1.6447368421052633</v>
      </c>
      <c r="M50" s="32">
        <v>42576</v>
      </c>
      <c r="N50" s="32">
        <v>0</v>
      </c>
      <c r="O50" s="36">
        <v>0</v>
      </c>
      <c r="P50" s="32">
        <v>42576</v>
      </c>
      <c r="Q50" s="223">
        <f>P50/AG50</f>
        <v>0.7865508959911325</v>
      </c>
      <c r="R50" s="36">
        <f t="shared" si="58"/>
        <v>70.02631578947368</v>
      </c>
      <c r="S50" s="32">
        <v>4154</v>
      </c>
      <c r="T50" s="32">
        <v>0</v>
      </c>
      <c r="U50" s="36">
        <v>2212</v>
      </c>
      <c r="V50" s="32">
        <v>5981</v>
      </c>
      <c r="W50" s="36">
        <v>0</v>
      </c>
      <c r="X50" s="32">
        <v>0</v>
      </c>
      <c r="Y50" s="32">
        <v>924</v>
      </c>
      <c r="Z50" s="36">
        <v>0</v>
      </c>
      <c r="AA50" s="205">
        <f t="shared" si="59"/>
        <v>11059</v>
      </c>
      <c r="AB50" s="223">
        <f>AA50/AG50</f>
        <v>0.20430445224459634</v>
      </c>
      <c r="AC50" s="36">
        <f t="shared" si="60"/>
        <v>18.189144736842106</v>
      </c>
      <c r="AD50" s="32">
        <v>495</v>
      </c>
      <c r="AE50" s="32">
        <v>0</v>
      </c>
      <c r="AF50" s="36">
        <v>0</v>
      </c>
      <c r="AG50" s="32">
        <v>54130</v>
      </c>
      <c r="AI50" s="207">
        <f>(S50+U50)/AG50</f>
        <v>0.11760576390171809</v>
      </c>
      <c r="AJ50" s="36">
        <f t="shared" si="61"/>
        <v>89.02960526315789</v>
      </c>
      <c r="AK50" s="160">
        <v>42</v>
      </c>
      <c r="AL50" s="160">
        <v>2509</v>
      </c>
      <c r="AM50" s="4">
        <f t="shared" si="62"/>
        <v>4.126644736842105</v>
      </c>
      <c r="AN50" s="160">
        <v>0</v>
      </c>
      <c r="AO50" s="148">
        <v>0</v>
      </c>
      <c r="AP50" s="160">
        <v>0</v>
      </c>
      <c r="AQ50" s="148">
        <v>0</v>
      </c>
      <c r="AR50" s="160">
        <v>41</v>
      </c>
      <c r="AS50" s="148">
        <v>1193</v>
      </c>
      <c r="AT50" s="160">
        <v>0</v>
      </c>
      <c r="AU50" s="148">
        <v>40</v>
      </c>
      <c r="AV50" s="160">
        <v>0</v>
      </c>
      <c r="AW50" s="148">
        <v>0</v>
      </c>
      <c r="AX50" s="174">
        <v>0</v>
      </c>
      <c r="AY50" s="171">
        <v>10</v>
      </c>
      <c r="AZ50" s="148">
        <v>10</v>
      </c>
      <c r="BA50" s="174">
        <v>0</v>
      </c>
      <c r="BB50" s="171">
        <v>0</v>
      </c>
      <c r="BC50" s="171">
        <v>0</v>
      </c>
      <c r="BD50" s="148">
        <v>0</v>
      </c>
      <c r="BE50" s="3">
        <f t="shared" si="63"/>
        <v>0</v>
      </c>
      <c r="BF50" s="3">
        <f>BE50/G50</f>
        <v>0</v>
      </c>
      <c r="BG50" s="148">
        <v>0</v>
      </c>
      <c r="BH50" s="174">
        <v>4296</v>
      </c>
      <c r="BI50" s="160">
        <v>1953</v>
      </c>
      <c r="BJ50" s="4">
        <f t="shared" si="64"/>
        <v>7.065789473684211</v>
      </c>
      <c r="BK50" s="160">
        <v>4</v>
      </c>
      <c r="BL50" s="160">
        <v>400</v>
      </c>
      <c r="BM50" s="4">
        <f>BL50/C50</f>
        <v>0.6578947368421053</v>
      </c>
      <c r="BN50" s="160">
        <v>40</v>
      </c>
      <c r="BO50" s="160">
        <v>542</v>
      </c>
      <c r="BP50" s="4">
        <f t="shared" si="65"/>
        <v>0.8914473684210527</v>
      </c>
      <c r="BQ50" s="148">
        <v>82</v>
      </c>
      <c r="BR50" s="14">
        <f t="shared" si="66"/>
        <v>0.13486842105263158</v>
      </c>
      <c r="BS50" s="100" t="s">
        <v>93</v>
      </c>
      <c r="BT50" s="100" t="s">
        <v>93</v>
      </c>
      <c r="BU50" s="100" t="s">
        <v>93</v>
      </c>
      <c r="BV50" s="100" t="s">
        <v>93</v>
      </c>
      <c r="BW50" s="108" t="s">
        <v>93</v>
      </c>
      <c r="BX50" s="100" t="s">
        <v>93</v>
      </c>
      <c r="BY50" s="100" t="s">
        <v>93</v>
      </c>
      <c r="BZ50" s="100"/>
      <c r="CA50" s="101"/>
    </row>
    <row r="51" spans="1:79" ht="12" customHeight="1">
      <c r="A51" s="85" t="s">
        <v>197</v>
      </c>
      <c r="B51" s="99">
        <v>126401</v>
      </c>
      <c r="C51" s="185">
        <v>578</v>
      </c>
      <c r="D51" s="14">
        <v>0</v>
      </c>
      <c r="E51" s="3">
        <v>1</v>
      </c>
      <c r="F51" s="3">
        <v>0</v>
      </c>
      <c r="G51" s="3">
        <v>1</v>
      </c>
      <c r="H51" s="3">
        <v>0</v>
      </c>
      <c r="I51" s="3">
        <v>0</v>
      </c>
      <c r="J51" s="4">
        <v>1</v>
      </c>
      <c r="K51" s="3">
        <f t="shared" si="57"/>
        <v>1.7301038062283738</v>
      </c>
      <c r="L51" s="4">
        <f>SUM(J51/(C51/1000))</f>
        <v>1.7301038062283738</v>
      </c>
      <c r="M51" s="32">
        <v>32500</v>
      </c>
      <c r="N51" s="32">
        <v>0</v>
      </c>
      <c r="O51" s="36">
        <v>0</v>
      </c>
      <c r="P51" s="32">
        <v>32500</v>
      </c>
      <c r="Q51" s="223">
        <f>P51/AG51</f>
        <v>1</v>
      </c>
      <c r="R51" s="36">
        <f t="shared" si="58"/>
        <v>56.22837370242215</v>
      </c>
      <c r="T51" s="32">
        <v>0</v>
      </c>
      <c r="U51" s="36">
        <v>2</v>
      </c>
      <c r="V51" s="32">
        <v>2</v>
      </c>
      <c r="W51" s="36">
        <v>0</v>
      </c>
      <c r="X51" s="32">
        <v>0</v>
      </c>
      <c r="Y51" s="32">
        <v>0</v>
      </c>
      <c r="Z51" s="36">
        <v>0</v>
      </c>
      <c r="AA51" s="205">
        <f t="shared" si="59"/>
        <v>2</v>
      </c>
      <c r="AB51" s="223">
        <f>AA51/AG51</f>
        <v>6.153846153846154E-05</v>
      </c>
      <c r="AC51" s="36">
        <f t="shared" si="60"/>
        <v>0.0034602076124567475</v>
      </c>
      <c r="AD51" s="32">
        <v>0</v>
      </c>
      <c r="AE51" s="32">
        <v>2</v>
      </c>
      <c r="AF51" s="36">
        <v>2</v>
      </c>
      <c r="AG51" s="32">
        <v>32500</v>
      </c>
      <c r="AI51" s="207">
        <f>(S51+U51)/AG51</f>
        <v>6.153846153846154E-05</v>
      </c>
      <c r="AJ51" s="36">
        <f t="shared" si="61"/>
        <v>56.22837370242215</v>
      </c>
      <c r="AK51" s="160">
        <v>0</v>
      </c>
      <c r="AL51" s="160">
        <v>0</v>
      </c>
      <c r="AM51" s="4">
        <f t="shared" si="62"/>
        <v>0</v>
      </c>
      <c r="AN51" s="160">
        <v>0</v>
      </c>
      <c r="AO51" s="148">
        <v>0</v>
      </c>
      <c r="AP51" s="160">
        <v>0</v>
      </c>
      <c r="AQ51" s="148">
        <v>0</v>
      </c>
      <c r="AR51" s="160">
        <v>0</v>
      </c>
      <c r="AS51" s="148">
        <v>0</v>
      </c>
      <c r="AT51" s="160">
        <v>0</v>
      </c>
      <c r="AU51" s="148">
        <v>44</v>
      </c>
      <c r="AV51" s="160">
        <v>0</v>
      </c>
      <c r="AW51" s="148">
        <v>0</v>
      </c>
      <c r="AX51" s="174">
        <v>0</v>
      </c>
      <c r="AY51" s="171">
        <v>0</v>
      </c>
      <c r="AZ51" s="148">
        <v>0</v>
      </c>
      <c r="BA51" s="174">
        <v>0</v>
      </c>
      <c r="BB51" s="171">
        <v>0</v>
      </c>
      <c r="BC51" s="171">
        <v>0</v>
      </c>
      <c r="BD51" s="148">
        <v>0</v>
      </c>
      <c r="BE51" s="3">
        <f t="shared" si="63"/>
        <v>0</v>
      </c>
      <c r="BF51" s="3">
        <f>BE51/G51</f>
        <v>0</v>
      </c>
      <c r="BG51" s="148">
        <v>0</v>
      </c>
      <c r="BH51" s="174">
        <v>1065</v>
      </c>
      <c r="BI51" s="160">
        <v>0</v>
      </c>
      <c r="BJ51" s="4">
        <f t="shared" si="64"/>
        <v>1.842560553633218</v>
      </c>
      <c r="BK51" s="160">
        <v>0</v>
      </c>
      <c r="BL51" s="160">
        <v>0</v>
      </c>
      <c r="BM51" s="4">
        <f>BL51/C51</f>
        <v>0</v>
      </c>
      <c r="BN51" s="160">
        <v>67</v>
      </c>
      <c r="BO51" s="160">
        <v>0</v>
      </c>
      <c r="BP51" s="4">
        <f t="shared" si="65"/>
        <v>0</v>
      </c>
      <c r="BQ51" s="148">
        <v>2</v>
      </c>
      <c r="BR51" s="14">
        <f t="shared" si="66"/>
        <v>0.0034602076124567475</v>
      </c>
      <c r="BS51" s="100" t="s">
        <v>93</v>
      </c>
      <c r="BT51" s="100" t="s">
        <v>93</v>
      </c>
      <c r="BU51" s="100" t="s">
        <v>93</v>
      </c>
      <c r="BV51" s="100" t="s">
        <v>93</v>
      </c>
      <c r="BW51" s="108" t="s">
        <v>93</v>
      </c>
      <c r="BX51" s="100" t="s">
        <v>93</v>
      </c>
      <c r="BY51" s="100" t="s">
        <v>93</v>
      </c>
      <c r="BZ51" s="100"/>
      <c r="CA51" s="101"/>
    </row>
    <row r="52" spans="1:79" ht="12" customHeight="1">
      <c r="A52" s="85" t="s">
        <v>202</v>
      </c>
      <c r="B52" s="99">
        <v>381732</v>
      </c>
      <c r="C52" s="185">
        <v>274</v>
      </c>
      <c r="D52" s="14">
        <v>0</v>
      </c>
      <c r="E52" s="3">
        <v>0</v>
      </c>
      <c r="F52" s="3">
        <v>0</v>
      </c>
      <c r="G52" s="3">
        <v>0</v>
      </c>
      <c r="H52" s="3">
        <v>2.48</v>
      </c>
      <c r="I52" s="3">
        <v>0</v>
      </c>
      <c r="J52" s="4">
        <v>2.48</v>
      </c>
      <c r="K52" s="3">
        <f t="shared" si="57"/>
        <v>0</v>
      </c>
      <c r="L52" s="4">
        <f>SUM(J52/(C52/1000))</f>
        <v>9.051094890510948</v>
      </c>
      <c r="N52" s="32">
        <v>57893</v>
      </c>
      <c r="P52" s="32">
        <v>57893</v>
      </c>
      <c r="Q52" s="223">
        <f>P52/AG52</f>
        <v>0.9785008028395166</v>
      </c>
      <c r="R52" s="36">
        <f t="shared" si="58"/>
        <v>211.28832116788323</v>
      </c>
      <c r="S52" s="32">
        <v>741</v>
      </c>
      <c r="T52" s="32">
        <v>0</v>
      </c>
      <c r="U52" s="36">
        <v>209</v>
      </c>
      <c r="V52" s="32">
        <v>409</v>
      </c>
      <c r="W52" s="36">
        <v>0</v>
      </c>
      <c r="X52" s="32">
        <v>0</v>
      </c>
      <c r="Y52" s="32">
        <v>0</v>
      </c>
      <c r="Z52" s="36">
        <v>22</v>
      </c>
      <c r="AA52" s="205">
        <f t="shared" si="59"/>
        <v>1172</v>
      </c>
      <c r="AB52" s="223">
        <f>AA52/AG52</f>
        <v>0.019809008704470547</v>
      </c>
      <c r="AC52" s="36">
        <f t="shared" si="60"/>
        <v>4.2773722627737225</v>
      </c>
      <c r="AD52" s="32">
        <v>100</v>
      </c>
      <c r="AE52" s="32">
        <v>0</v>
      </c>
      <c r="AF52" s="36">
        <v>0</v>
      </c>
      <c r="AG52" s="32">
        <v>59165</v>
      </c>
      <c r="AH52" s="32">
        <v>0</v>
      </c>
      <c r="AI52" s="207">
        <f>(S52+U52)/AG52</f>
        <v>0.016056790332122033</v>
      </c>
      <c r="AJ52" s="36">
        <f t="shared" si="61"/>
        <v>215.93065693430657</v>
      </c>
      <c r="AK52" s="160">
        <v>117</v>
      </c>
      <c r="AL52" s="160">
        <v>1239</v>
      </c>
      <c r="AM52" s="4">
        <f t="shared" si="62"/>
        <v>4.521897810218978</v>
      </c>
      <c r="AN52" s="160">
        <v>0</v>
      </c>
      <c r="AO52" s="148">
        <v>0</v>
      </c>
      <c r="AP52" s="160">
        <v>0</v>
      </c>
      <c r="AQ52" s="148">
        <v>0</v>
      </c>
      <c r="AR52" s="160">
        <v>71</v>
      </c>
      <c r="AS52" s="148">
        <v>218</v>
      </c>
      <c r="AT52" s="160">
        <v>0</v>
      </c>
      <c r="AU52" s="148">
        <v>8</v>
      </c>
      <c r="AV52" s="160">
        <v>0</v>
      </c>
      <c r="AW52" s="148">
        <v>0</v>
      </c>
      <c r="AX52" s="174">
        <v>0</v>
      </c>
      <c r="AY52" s="171">
        <v>0</v>
      </c>
      <c r="AZ52" s="148">
        <v>0</v>
      </c>
      <c r="BA52" s="174">
        <v>0</v>
      </c>
      <c r="BB52" s="171">
        <v>0</v>
      </c>
      <c r="BC52" s="171">
        <v>0</v>
      </c>
      <c r="BD52" s="148">
        <v>0</v>
      </c>
      <c r="BE52" s="3">
        <f t="shared" si="63"/>
        <v>0</v>
      </c>
      <c r="BF52" s="224"/>
      <c r="BG52" s="160"/>
      <c r="BH52" s="174">
        <v>0</v>
      </c>
      <c r="BI52" s="160">
        <v>0</v>
      </c>
      <c r="BJ52" s="4">
        <f t="shared" si="64"/>
        <v>0</v>
      </c>
      <c r="BK52" s="160">
        <v>46</v>
      </c>
      <c r="BL52" s="160">
        <v>466</v>
      </c>
      <c r="BN52" s="160">
        <v>67</v>
      </c>
      <c r="BO52" s="160">
        <v>250</v>
      </c>
      <c r="BP52" s="4">
        <f t="shared" si="65"/>
        <v>0.9124087591240876</v>
      </c>
      <c r="BQ52" s="148">
        <v>20</v>
      </c>
      <c r="BR52" s="14">
        <f t="shared" si="66"/>
        <v>0.072992700729927</v>
      </c>
      <c r="BS52" s="100" t="s">
        <v>93</v>
      </c>
      <c r="BT52" s="100" t="s">
        <v>93</v>
      </c>
      <c r="BU52" s="100" t="s">
        <v>93</v>
      </c>
      <c r="BV52" s="100" t="s">
        <v>93</v>
      </c>
      <c r="BW52" s="108" t="s">
        <v>93</v>
      </c>
      <c r="BX52" s="100" t="s">
        <v>93</v>
      </c>
      <c r="BY52" s="100" t="s">
        <v>93</v>
      </c>
      <c r="BZ52" s="100"/>
      <c r="CA52" s="101"/>
    </row>
    <row r="53" spans="1:79" ht="12" customHeight="1">
      <c r="A53" s="98" t="s">
        <v>99</v>
      </c>
      <c r="B53" s="99">
        <v>430087</v>
      </c>
      <c r="C53" s="185">
        <v>1851</v>
      </c>
      <c r="D53" s="14">
        <v>0</v>
      </c>
      <c r="E53" s="3">
        <v>1</v>
      </c>
      <c r="F53" s="3">
        <v>0</v>
      </c>
      <c r="G53" s="3">
        <v>1</v>
      </c>
      <c r="H53" s="3">
        <v>0</v>
      </c>
      <c r="I53" s="3">
        <v>1</v>
      </c>
      <c r="J53" s="4">
        <v>2</v>
      </c>
      <c r="K53" s="3">
        <f t="shared" si="57"/>
        <v>0.5402485143165856</v>
      </c>
      <c r="L53" s="4">
        <f aca="true" t="shared" si="67" ref="L53:L67">SUM(J53/(C53/1000))</f>
        <v>1.0804970286331712</v>
      </c>
      <c r="M53" s="32">
        <v>0</v>
      </c>
      <c r="O53" s="36">
        <v>0</v>
      </c>
      <c r="P53" s="32">
        <v>37590</v>
      </c>
      <c r="Q53" s="204">
        <v>0</v>
      </c>
      <c r="R53" s="36">
        <f t="shared" si="58"/>
        <v>20.307941653160455</v>
      </c>
      <c r="S53" s="32">
        <v>0</v>
      </c>
      <c r="T53" s="32">
        <v>0</v>
      </c>
      <c r="U53" s="36">
        <v>0</v>
      </c>
      <c r="V53" s="32">
        <v>0</v>
      </c>
      <c r="W53" s="36">
        <v>0</v>
      </c>
      <c r="X53" s="32">
        <v>0</v>
      </c>
      <c r="Y53" s="32">
        <v>0</v>
      </c>
      <c r="Z53" s="36">
        <v>0</v>
      </c>
      <c r="AA53" s="205">
        <f t="shared" si="59"/>
        <v>0</v>
      </c>
      <c r="AB53" s="206">
        <v>0</v>
      </c>
      <c r="AC53" s="36">
        <f t="shared" si="60"/>
        <v>0</v>
      </c>
      <c r="AD53" s="32">
        <v>0</v>
      </c>
      <c r="AE53" s="32">
        <v>0</v>
      </c>
      <c r="AF53" s="36">
        <v>0</v>
      </c>
      <c r="AG53" s="32">
        <v>37590</v>
      </c>
      <c r="AH53" s="32">
        <v>0</v>
      </c>
      <c r="AI53" s="207">
        <v>0</v>
      </c>
      <c r="AJ53" s="36">
        <f t="shared" si="61"/>
        <v>20.307941653160455</v>
      </c>
      <c r="AK53" s="160">
        <v>100</v>
      </c>
      <c r="AL53" s="160">
        <v>1000</v>
      </c>
      <c r="AM53" s="4">
        <f t="shared" si="62"/>
        <v>0.5402485143165856</v>
      </c>
      <c r="AN53" s="160">
        <v>0</v>
      </c>
      <c r="AO53" s="148">
        <v>0</v>
      </c>
      <c r="AP53" s="160">
        <v>0</v>
      </c>
      <c r="AQ53" s="148">
        <v>0</v>
      </c>
      <c r="AR53" s="160">
        <v>0</v>
      </c>
      <c r="AS53" s="148">
        <v>0</v>
      </c>
      <c r="AT53" s="160">
        <v>22</v>
      </c>
      <c r="AU53" s="148">
        <v>22</v>
      </c>
      <c r="AV53" s="160">
        <v>0</v>
      </c>
      <c r="AW53" s="148">
        <v>0</v>
      </c>
      <c r="AX53" s="171">
        <v>2</v>
      </c>
      <c r="AY53" s="171">
        <v>0</v>
      </c>
      <c r="AZ53" s="148">
        <v>2</v>
      </c>
      <c r="BA53" s="171">
        <v>3</v>
      </c>
      <c r="BB53" s="171">
        <v>0</v>
      </c>
      <c r="BC53" s="171">
        <v>0</v>
      </c>
      <c r="BD53" s="148">
        <v>3</v>
      </c>
      <c r="BE53" s="3">
        <f t="shared" si="63"/>
        <v>0.0016207455429497568</v>
      </c>
      <c r="BF53" s="3">
        <v>0</v>
      </c>
      <c r="BG53" s="148">
        <v>0</v>
      </c>
      <c r="BH53" s="171">
        <v>20</v>
      </c>
      <c r="BI53" s="160">
        <v>10</v>
      </c>
      <c r="BJ53" s="4">
        <f t="shared" si="64"/>
        <v>0.010804970286331712</v>
      </c>
      <c r="BK53" s="160">
        <v>3</v>
      </c>
      <c r="BL53" s="148">
        <v>15</v>
      </c>
      <c r="BM53" s="4">
        <f>BL53/C53</f>
        <v>0.008103727714748784</v>
      </c>
      <c r="BN53" s="160">
        <v>66</v>
      </c>
      <c r="BO53" s="160">
        <v>0</v>
      </c>
      <c r="BP53" s="4">
        <f t="shared" si="65"/>
        <v>0</v>
      </c>
      <c r="BQ53" s="148">
        <v>10</v>
      </c>
      <c r="BR53" s="14">
        <f t="shared" si="66"/>
        <v>0.005402485143165856</v>
      </c>
      <c r="BS53" s="100" t="s">
        <v>93</v>
      </c>
      <c r="BT53" s="100" t="s">
        <v>94</v>
      </c>
      <c r="BU53" s="100" t="s">
        <v>94</v>
      </c>
      <c r="BV53" s="101" t="s">
        <v>93</v>
      </c>
      <c r="BW53" s="102" t="s">
        <v>94</v>
      </c>
      <c r="BX53" s="100" t="s">
        <v>94</v>
      </c>
      <c r="BY53" s="100" t="s">
        <v>93</v>
      </c>
      <c r="BZ53" s="100"/>
      <c r="CA53" s="101"/>
    </row>
    <row r="54" spans="1:79" ht="12" customHeight="1">
      <c r="A54" s="98" t="s">
        <v>101</v>
      </c>
      <c r="B54" s="99">
        <v>126951</v>
      </c>
      <c r="C54" s="185">
        <v>390</v>
      </c>
      <c r="D54" s="14">
        <v>0</v>
      </c>
      <c r="E54" s="3">
        <v>0</v>
      </c>
      <c r="F54" s="3">
        <v>2</v>
      </c>
      <c r="G54" s="3">
        <v>2</v>
      </c>
      <c r="H54" s="3">
        <v>0</v>
      </c>
      <c r="I54" s="3">
        <v>0</v>
      </c>
      <c r="J54" s="4">
        <v>2</v>
      </c>
      <c r="K54" s="3">
        <f t="shared" si="57"/>
        <v>0</v>
      </c>
      <c r="L54" s="4">
        <f t="shared" si="67"/>
        <v>5.128205128205128</v>
      </c>
      <c r="M54" s="32">
        <v>75056</v>
      </c>
      <c r="N54" s="32">
        <v>0</v>
      </c>
      <c r="O54" s="36">
        <v>0</v>
      </c>
      <c r="P54" s="32">
        <v>75056</v>
      </c>
      <c r="Q54" s="204">
        <v>0</v>
      </c>
      <c r="R54" s="36">
        <f t="shared" si="58"/>
        <v>192.45128205128205</v>
      </c>
      <c r="S54" s="32">
        <v>1077</v>
      </c>
      <c r="T54" s="32">
        <v>0</v>
      </c>
      <c r="U54" s="36">
        <v>0</v>
      </c>
      <c r="V54" s="32">
        <v>624</v>
      </c>
      <c r="W54" s="36">
        <v>0</v>
      </c>
      <c r="X54" s="32">
        <v>0</v>
      </c>
      <c r="Y54" s="32">
        <v>0</v>
      </c>
      <c r="Z54" s="36">
        <v>0</v>
      </c>
      <c r="AA54" s="205">
        <f t="shared" si="59"/>
        <v>1701</v>
      </c>
      <c r="AB54" s="206">
        <v>0</v>
      </c>
      <c r="AC54" s="36">
        <f t="shared" si="60"/>
        <v>4.361538461538461</v>
      </c>
      <c r="AD54" s="32">
        <v>0</v>
      </c>
      <c r="AE54" s="32">
        <v>0</v>
      </c>
      <c r="AF54" s="36">
        <v>0</v>
      </c>
      <c r="AG54" s="32">
        <v>1701</v>
      </c>
      <c r="AH54" s="32">
        <v>0</v>
      </c>
      <c r="AI54" s="207">
        <v>0</v>
      </c>
      <c r="AJ54" s="36">
        <f t="shared" si="61"/>
        <v>4.361538461538461</v>
      </c>
      <c r="AK54" s="160">
        <v>110</v>
      </c>
      <c r="AM54" s="4">
        <f t="shared" si="62"/>
        <v>0</v>
      </c>
      <c r="AN54" s="160">
        <v>0</v>
      </c>
      <c r="AP54" s="160">
        <v>0</v>
      </c>
      <c r="AR54" s="160">
        <v>0</v>
      </c>
      <c r="AT54" s="160">
        <v>6</v>
      </c>
      <c r="AU54" s="148">
        <v>8</v>
      </c>
      <c r="AV54" s="160">
        <v>0</v>
      </c>
      <c r="AX54" s="171">
        <v>0</v>
      </c>
      <c r="AY54" s="171">
        <v>0</v>
      </c>
      <c r="AZ54" s="148">
        <v>0</v>
      </c>
      <c r="BA54" s="171">
        <v>0</v>
      </c>
      <c r="BB54" s="171">
        <v>0</v>
      </c>
      <c r="BC54" s="171">
        <v>0</v>
      </c>
      <c r="BD54" s="148">
        <v>0</v>
      </c>
      <c r="BE54" s="3">
        <f t="shared" si="63"/>
        <v>0</v>
      </c>
      <c r="BF54" s="3">
        <v>0</v>
      </c>
      <c r="BG54" s="148">
        <v>0</v>
      </c>
      <c r="BH54" s="171">
        <v>0</v>
      </c>
      <c r="BI54" s="160">
        <v>0</v>
      </c>
      <c r="BJ54" s="4">
        <f t="shared" si="64"/>
        <v>0</v>
      </c>
      <c r="BK54" s="160">
        <v>0</v>
      </c>
      <c r="BL54" s="148">
        <v>0</v>
      </c>
      <c r="BM54" s="4">
        <f>BL54/C54</f>
        <v>0</v>
      </c>
      <c r="BN54" s="160">
        <v>40</v>
      </c>
      <c r="BO54" s="160">
        <v>10</v>
      </c>
      <c r="BP54" s="4">
        <f t="shared" si="65"/>
        <v>0.02564102564102564</v>
      </c>
      <c r="BQ54" s="148">
        <v>10</v>
      </c>
      <c r="BR54" s="14">
        <f t="shared" si="66"/>
        <v>0.02564102564102564</v>
      </c>
      <c r="BS54" s="100" t="s">
        <v>93</v>
      </c>
      <c r="BT54" s="100" t="s">
        <v>93</v>
      </c>
      <c r="BU54" s="100" t="s">
        <v>93</v>
      </c>
      <c r="BV54" s="101" t="s">
        <v>93</v>
      </c>
      <c r="BW54" s="102" t="s">
        <v>94</v>
      </c>
      <c r="BX54" s="100" t="s">
        <v>94</v>
      </c>
      <c r="BY54" s="100" t="s">
        <v>93</v>
      </c>
      <c r="BZ54" s="100"/>
      <c r="CA54" s="101"/>
    </row>
    <row r="55" spans="1:79" ht="12" customHeight="1">
      <c r="A55" s="98" t="s">
        <v>135</v>
      </c>
      <c r="B55" s="99">
        <v>128179</v>
      </c>
      <c r="C55" s="185">
        <v>252</v>
      </c>
      <c r="D55" s="14">
        <v>0</v>
      </c>
      <c r="E55" s="3"/>
      <c r="F55" s="3">
        <v>1</v>
      </c>
      <c r="G55" s="3">
        <v>1</v>
      </c>
      <c r="J55" s="4">
        <v>1</v>
      </c>
      <c r="L55" s="4">
        <f t="shared" si="67"/>
        <v>3.9682539682539684</v>
      </c>
      <c r="M55" s="32">
        <v>41000</v>
      </c>
      <c r="P55" s="32">
        <v>41000</v>
      </c>
      <c r="S55" s="32">
        <v>1500</v>
      </c>
      <c r="V55" s="32">
        <v>100</v>
      </c>
      <c r="AA55" s="205">
        <f t="shared" si="59"/>
        <v>1600</v>
      </c>
      <c r="AD55" s="32">
        <v>4600</v>
      </c>
      <c r="AG55" s="32">
        <v>47200</v>
      </c>
      <c r="AK55" s="160">
        <v>80</v>
      </c>
      <c r="AL55" s="160">
        <v>560</v>
      </c>
      <c r="AT55" s="160">
        <v>12</v>
      </c>
      <c r="AU55" s="148">
        <v>18</v>
      </c>
      <c r="AX55" s="171">
        <v>0</v>
      </c>
      <c r="AY55" s="171">
        <v>0</v>
      </c>
      <c r="AZ55" s="148">
        <v>0</v>
      </c>
      <c r="BA55" s="171">
        <v>0</v>
      </c>
      <c r="BB55" s="171">
        <v>0</v>
      </c>
      <c r="BC55" s="171">
        <v>0</v>
      </c>
      <c r="BD55" s="148">
        <v>0</v>
      </c>
      <c r="BH55" s="171">
        <v>0</v>
      </c>
      <c r="BI55" s="160">
        <v>0</v>
      </c>
      <c r="BK55" s="160">
        <v>0</v>
      </c>
      <c r="BL55" s="148">
        <v>0</v>
      </c>
      <c r="BN55" s="160">
        <v>73</v>
      </c>
      <c r="BO55" s="160">
        <v>48</v>
      </c>
      <c r="BQ55" s="148">
        <v>40</v>
      </c>
      <c r="BR55" s="14">
        <f t="shared" si="66"/>
        <v>0.15873015873015872</v>
      </c>
      <c r="BS55" s="100" t="s">
        <v>93</v>
      </c>
      <c r="BT55" s="100" t="s">
        <v>93</v>
      </c>
      <c r="BU55" s="100" t="s">
        <v>94</v>
      </c>
      <c r="BV55" s="101" t="s">
        <v>93</v>
      </c>
      <c r="BW55" s="102" t="s">
        <v>94</v>
      </c>
      <c r="BX55" s="100" t="s">
        <v>93</v>
      </c>
      <c r="BY55" s="100" t="s">
        <v>94</v>
      </c>
      <c r="BZ55" s="100" t="s">
        <v>93</v>
      </c>
      <c r="CA55" s="101" t="s">
        <v>94</v>
      </c>
    </row>
    <row r="56" spans="1:79" ht="12" customHeight="1">
      <c r="A56" s="98" t="s">
        <v>115</v>
      </c>
      <c r="B56" s="99">
        <v>127839</v>
      </c>
      <c r="C56" s="185">
        <v>277</v>
      </c>
      <c r="E56" s="3">
        <v>0</v>
      </c>
      <c r="F56" s="3">
        <v>1</v>
      </c>
      <c r="G56" s="3">
        <v>1</v>
      </c>
      <c r="H56" s="3">
        <v>0</v>
      </c>
      <c r="I56" s="3">
        <v>0</v>
      </c>
      <c r="J56" s="4">
        <v>1</v>
      </c>
      <c r="K56" s="3">
        <f aca="true" t="shared" si="68" ref="K56:K67">SUM(E56/(C56/1000))</f>
        <v>0</v>
      </c>
      <c r="L56" s="4">
        <f t="shared" si="67"/>
        <v>3.6101083032490973</v>
      </c>
      <c r="M56" s="32">
        <v>6720</v>
      </c>
      <c r="N56" s="32">
        <v>0</v>
      </c>
      <c r="O56" s="36">
        <v>0</v>
      </c>
      <c r="P56" s="32">
        <v>6720</v>
      </c>
      <c r="Q56" s="204">
        <f>P56/AG56</f>
        <v>0.8296296296296296</v>
      </c>
      <c r="R56" s="36">
        <f>P56/C56</f>
        <v>24.259927797833935</v>
      </c>
      <c r="S56" s="32">
        <v>500</v>
      </c>
      <c r="T56" s="32">
        <v>0</v>
      </c>
      <c r="U56" s="36">
        <v>0</v>
      </c>
      <c r="V56" s="32">
        <v>100</v>
      </c>
      <c r="W56" s="36">
        <v>0</v>
      </c>
      <c r="X56" s="32">
        <v>0</v>
      </c>
      <c r="Y56" s="32">
        <v>50</v>
      </c>
      <c r="Z56" s="36">
        <v>30</v>
      </c>
      <c r="AA56" s="205">
        <f t="shared" si="59"/>
        <v>680</v>
      </c>
      <c r="AB56" s="206">
        <f>AA56/AG56</f>
        <v>0.08395061728395062</v>
      </c>
      <c r="AC56" s="36">
        <f>AA56/C56</f>
        <v>2.454873646209386</v>
      </c>
      <c r="AD56" s="32">
        <v>600</v>
      </c>
      <c r="AE56" s="32">
        <v>0</v>
      </c>
      <c r="AF56" s="36">
        <v>100</v>
      </c>
      <c r="AG56" s="32">
        <v>8100</v>
      </c>
      <c r="AI56" s="207">
        <f>(S56+U56)/AG56</f>
        <v>0.06172839506172839</v>
      </c>
      <c r="AJ56" s="36">
        <f>AG56/C56</f>
        <v>29.24187725631769</v>
      </c>
      <c r="AK56" s="160">
        <v>15</v>
      </c>
      <c r="AL56" s="160">
        <v>265</v>
      </c>
      <c r="AN56" s="160">
        <v>0</v>
      </c>
      <c r="AO56" s="148">
        <v>0</v>
      </c>
      <c r="AP56" s="160">
        <v>0</v>
      </c>
      <c r="AQ56" s="148">
        <v>0</v>
      </c>
      <c r="AR56" s="160">
        <v>0</v>
      </c>
      <c r="AS56" s="148">
        <v>10</v>
      </c>
      <c r="AT56" s="160">
        <v>20</v>
      </c>
      <c r="AU56" s="148">
        <v>80</v>
      </c>
      <c r="AV56" s="160">
        <v>0</v>
      </c>
      <c r="AW56" s="148">
        <v>0</v>
      </c>
      <c r="AX56" s="171">
        <v>0</v>
      </c>
      <c r="AY56" s="171">
        <v>0</v>
      </c>
      <c r="AZ56" s="148">
        <v>0</v>
      </c>
      <c r="BA56" s="171">
        <v>0</v>
      </c>
      <c r="BB56" s="171">
        <v>0</v>
      </c>
      <c r="BC56" s="171">
        <v>0</v>
      </c>
      <c r="BD56" s="148">
        <v>0</v>
      </c>
      <c r="BE56" s="3">
        <f>BD56/C56</f>
        <v>0</v>
      </c>
      <c r="BF56" s="3">
        <v>0</v>
      </c>
      <c r="BG56" s="148">
        <v>0</v>
      </c>
      <c r="BH56" s="171">
        <v>15</v>
      </c>
      <c r="BI56" s="160">
        <v>0</v>
      </c>
      <c r="BJ56" s="4">
        <f>BH56/C56</f>
        <v>0.05415162454873646</v>
      </c>
      <c r="BK56" s="160">
        <v>5</v>
      </c>
      <c r="BL56" s="148">
        <v>30</v>
      </c>
      <c r="BM56" s="4">
        <f>BL56/C56</f>
        <v>0.10830324909747292</v>
      </c>
      <c r="BN56" s="160">
        <v>20</v>
      </c>
      <c r="BO56" s="160">
        <v>0</v>
      </c>
      <c r="BP56" s="4">
        <f>BO56/C56</f>
        <v>0</v>
      </c>
      <c r="BQ56" s="148">
        <v>20</v>
      </c>
      <c r="BR56" s="14">
        <f t="shared" si="66"/>
        <v>0.07220216606498195</v>
      </c>
      <c r="BS56" s="100" t="s">
        <v>93</v>
      </c>
      <c r="BT56" s="100" t="s">
        <v>93</v>
      </c>
      <c r="BU56" s="100" t="s">
        <v>93</v>
      </c>
      <c r="BV56" s="101" t="s">
        <v>93</v>
      </c>
      <c r="BW56" s="102" t="s">
        <v>93</v>
      </c>
      <c r="BX56" s="100" t="s">
        <v>93</v>
      </c>
      <c r="BY56" s="100" t="s">
        <v>93</v>
      </c>
      <c r="BZ56" s="100"/>
      <c r="CA56" s="101"/>
    </row>
    <row r="57" spans="1:79" ht="12" customHeight="1">
      <c r="A57" s="98" t="s">
        <v>122</v>
      </c>
      <c r="B57" s="99">
        <v>244154</v>
      </c>
      <c r="C57" s="185">
        <v>372</v>
      </c>
      <c r="D57" s="14">
        <v>0</v>
      </c>
      <c r="E57" s="3">
        <v>0</v>
      </c>
      <c r="F57" s="3">
        <v>0</v>
      </c>
      <c r="G57" s="3">
        <v>0</v>
      </c>
      <c r="H57" s="3">
        <v>1.6</v>
      </c>
      <c r="I57" s="3">
        <v>0</v>
      </c>
      <c r="J57" s="4">
        <v>1.6</v>
      </c>
      <c r="K57" s="3">
        <f t="shared" si="68"/>
        <v>0</v>
      </c>
      <c r="L57" s="4">
        <f t="shared" si="67"/>
        <v>4.301075268817205</v>
      </c>
      <c r="M57" s="32">
        <v>0</v>
      </c>
      <c r="N57" s="32">
        <v>49786</v>
      </c>
      <c r="O57" s="36">
        <v>0</v>
      </c>
      <c r="P57" s="32">
        <v>49786</v>
      </c>
      <c r="Q57" s="204">
        <f>P57/AG57</f>
        <v>0.831762897620957</v>
      </c>
      <c r="R57" s="36">
        <f>P57/C57</f>
        <v>133.83333333333334</v>
      </c>
      <c r="S57" s="32">
        <v>1537</v>
      </c>
      <c r="T57" s="32">
        <v>1349</v>
      </c>
      <c r="U57" s="36">
        <v>51</v>
      </c>
      <c r="V57" s="32">
        <v>1513</v>
      </c>
      <c r="W57" s="36">
        <v>1458</v>
      </c>
      <c r="X57" s="32">
        <v>0</v>
      </c>
      <c r="Y57" s="32">
        <v>0</v>
      </c>
      <c r="Z57" s="36">
        <v>0</v>
      </c>
      <c r="AA57" s="205">
        <f t="shared" si="59"/>
        <v>3050</v>
      </c>
      <c r="AB57" s="206">
        <f>AA57/AG57</f>
        <v>0.05095562683774392</v>
      </c>
      <c r="AC57" s="36">
        <f>AA57/C57</f>
        <v>8.198924731182796</v>
      </c>
      <c r="AD57" s="32">
        <v>6364</v>
      </c>
      <c r="AE57" s="32">
        <v>0</v>
      </c>
      <c r="AF57" s="36">
        <v>656</v>
      </c>
      <c r="AG57" s="32">
        <v>59856</v>
      </c>
      <c r="AH57" s="32">
        <v>0</v>
      </c>
      <c r="AI57" s="207">
        <f>(S57+U57)/AG57</f>
        <v>0.02653033948142208</v>
      </c>
      <c r="AJ57" s="36">
        <f>AG57/C57</f>
        <v>160.90322580645162</v>
      </c>
      <c r="AK57" s="160">
        <v>44</v>
      </c>
      <c r="AL57" s="160">
        <v>649</v>
      </c>
      <c r="AM57" s="4">
        <f>AL57/C57</f>
        <v>1.7446236559139785</v>
      </c>
      <c r="AN57" s="160">
        <v>7742</v>
      </c>
      <c r="AO57" s="148">
        <v>27693</v>
      </c>
      <c r="AP57" s="160">
        <v>0</v>
      </c>
      <c r="AQ57" s="148">
        <v>0</v>
      </c>
      <c r="AR57" s="160">
        <v>17</v>
      </c>
      <c r="AS57" s="148">
        <v>144</v>
      </c>
      <c r="AT57" s="160">
        <v>4</v>
      </c>
      <c r="AU57" s="148">
        <v>10</v>
      </c>
      <c r="AV57" s="160">
        <v>6</v>
      </c>
      <c r="AW57" s="148">
        <v>24</v>
      </c>
      <c r="AX57" s="171">
        <v>0</v>
      </c>
      <c r="AY57" s="171">
        <v>0</v>
      </c>
      <c r="AZ57" s="148">
        <v>0</v>
      </c>
      <c r="BA57" s="171">
        <v>0</v>
      </c>
      <c r="BB57" s="171">
        <v>0</v>
      </c>
      <c r="BC57" s="171">
        <v>0</v>
      </c>
      <c r="BD57" s="148">
        <v>0</v>
      </c>
      <c r="BE57" s="3">
        <f>BD57/C57</f>
        <v>0</v>
      </c>
      <c r="BF57" s="3">
        <v>0</v>
      </c>
      <c r="BG57" s="148">
        <v>0</v>
      </c>
      <c r="BH57" s="171">
        <v>148</v>
      </c>
      <c r="BI57" s="160">
        <v>0</v>
      </c>
      <c r="BJ57" s="4">
        <f>BH57/C57</f>
        <v>0.3978494623655914</v>
      </c>
      <c r="BK57" s="160">
        <v>28</v>
      </c>
      <c r="BL57" s="148">
        <v>543</v>
      </c>
      <c r="BM57" s="4">
        <f>BL57/C57</f>
        <v>1.4596774193548387</v>
      </c>
      <c r="BN57" s="160">
        <v>64</v>
      </c>
      <c r="BO57" s="160">
        <v>132</v>
      </c>
      <c r="BP57" s="4">
        <f>BO57/C57</f>
        <v>0.3548387096774194</v>
      </c>
      <c r="BQ57" s="148">
        <v>156</v>
      </c>
      <c r="BR57" s="14">
        <f t="shared" si="66"/>
        <v>0.41935483870967744</v>
      </c>
      <c r="BS57" s="100" t="s">
        <v>94</v>
      </c>
      <c r="BT57" s="100" t="s">
        <v>94</v>
      </c>
      <c r="BU57" s="100" t="s">
        <v>93</v>
      </c>
      <c r="BV57" s="101" t="s">
        <v>93</v>
      </c>
      <c r="BW57" s="102" t="s">
        <v>94</v>
      </c>
      <c r="BX57" s="100" t="s">
        <v>94</v>
      </c>
      <c r="BY57" s="100" t="s">
        <v>93</v>
      </c>
      <c r="BZ57" s="100"/>
      <c r="CA57" s="101"/>
    </row>
    <row r="58" spans="1:79" ht="12" customHeight="1">
      <c r="A58" s="98" t="s">
        <v>136</v>
      </c>
      <c r="B58" s="99">
        <v>444723</v>
      </c>
      <c r="C58" s="185">
        <v>1604</v>
      </c>
      <c r="E58" s="3">
        <v>1</v>
      </c>
      <c r="F58" s="3">
        <v>1</v>
      </c>
      <c r="G58" s="3">
        <v>2</v>
      </c>
      <c r="H58" s="3">
        <v>0</v>
      </c>
      <c r="I58" s="3">
        <v>0</v>
      </c>
      <c r="J58" s="4">
        <v>2</v>
      </c>
      <c r="K58" s="3">
        <f t="shared" si="68"/>
        <v>0.6234413965087281</v>
      </c>
      <c r="L58" s="4">
        <f t="shared" si="67"/>
        <v>1.2468827930174562</v>
      </c>
      <c r="P58" s="32">
        <v>75000</v>
      </c>
      <c r="T58" s="32">
        <v>68000</v>
      </c>
      <c r="X58" s="32">
        <v>500</v>
      </c>
      <c r="AA58" s="205">
        <f t="shared" si="59"/>
        <v>500</v>
      </c>
      <c r="AN58" s="160">
        <v>7000</v>
      </c>
      <c r="AT58" s="160"/>
      <c r="AU58" s="148">
        <v>5</v>
      </c>
      <c r="AV58" s="160">
        <v>68000</v>
      </c>
      <c r="AX58" s="171"/>
      <c r="AY58" s="171"/>
      <c r="BA58" s="171"/>
      <c r="BB58" s="171">
        <v>40</v>
      </c>
      <c r="BC58" s="171">
        <v>50</v>
      </c>
      <c r="BD58" s="148">
        <v>90</v>
      </c>
      <c r="BH58" s="171"/>
      <c r="BI58" s="160"/>
      <c r="BN58" s="160">
        <v>168</v>
      </c>
      <c r="BO58" s="160">
        <v>0</v>
      </c>
      <c r="BQ58" s="148">
        <v>25</v>
      </c>
      <c r="BR58" s="14">
        <f t="shared" si="66"/>
        <v>0.015586034912718205</v>
      </c>
      <c r="BS58" s="100"/>
      <c r="BT58" s="100" t="s">
        <v>94</v>
      </c>
      <c r="BU58" s="100"/>
      <c r="BV58" s="101" t="s">
        <v>93</v>
      </c>
      <c r="BW58" s="102" t="s">
        <v>94</v>
      </c>
      <c r="BX58" s="100" t="s">
        <v>94</v>
      </c>
      <c r="BY58" s="100" t="s">
        <v>94</v>
      </c>
      <c r="BZ58" s="100" t="s">
        <v>94</v>
      </c>
      <c r="CA58" s="101" t="s">
        <v>93</v>
      </c>
    </row>
    <row r="59" spans="1:79" ht="12" customHeight="1">
      <c r="A59" s="98" t="s">
        <v>110</v>
      </c>
      <c r="B59" s="99">
        <v>127653</v>
      </c>
      <c r="C59" s="185">
        <v>1033</v>
      </c>
      <c r="D59" s="14">
        <v>0</v>
      </c>
      <c r="E59" s="3">
        <v>1</v>
      </c>
      <c r="F59" s="3">
        <v>0</v>
      </c>
      <c r="G59" s="3">
        <v>1</v>
      </c>
      <c r="H59" s="3">
        <v>2.8</v>
      </c>
      <c r="I59" s="3">
        <v>2.9</v>
      </c>
      <c r="J59" s="4">
        <v>6.7</v>
      </c>
      <c r="K59" s="3">
        <f t="shared" si="68"/>
        <v>0.9680542110358181</v>
      </c>
      <c r="L59" s="4">
        <f t="shared" si="67"/>
        <v>6.485963213939981</v>
      </c>
      <c r="M59" s="32">
        <v>41000</v>
      </c>
      <c r="N59" s="32">
        <v>87621</v>
      </c>
      <c r="O59" s="36">
        <v>35548</v>
      </c>
      <c r="P59" s="32">
        <v>164169</v>
      </c>
      <c r="Q59" s="204">
        <f>P59/AG59</f>
        <v>0.641814151507688</v>
      </c>
      <c r="R59" s="36">
        <f>P59/C59</f>
        <v>158.9244917715392</v>
      </c>
      <c r="S59" s="32">
        <v>14575</v>
      </c>
      <c r="T59" s="32">
        <v>0</v>
      </c>
      <c r="U59" s="36">
        <v>2730</v>
      </c>
      <c r="V59" s="32">
        <v>27720</v>
      </c>
      <c r="W59" s="36">
        <v>18265</v>
      </c>
      <c r="X59" s="32">
        <v>1119</v>
      </c>
      <c r="Y59" s="32">
        <v>0</v>
      </c>
      <c r="Z59" s="36">
        <v>0</v>
      </c>
      <c r="AA59" s="205">
        <f t="shared" si="59"/>
        <v>43414</v>
      </c>
      <c r="AB59" s="206">
        <f>AA59/AG59</f>
        <v>0.1697258287103824</v>
      </c>
      <c r="AC59" s="36">
        <f>AA59/C59</f>
        <v>42.027105517909</v>
      </c>
      <c r="AD59" s="32">
        <v>1193</v>
      </c>
      <c r="AE59" s="32">
        <v>9914</v>
      </c>
      <c r="AF59" s="36">
        <v>37099</v>
      </c>
      <c r="AG59" s="32">
        <v>255789</v>
      </c>
      <c r="AH59" s="32">
        <v>0</v>
      </c>
      <c r="AI59" s="207">
        <f>(S59+U59)/AG59</f>
        <v>0.06765341746517638</v>
      </c>
      <c r="AJ59" s="36">
        <f>AG59/C59</f>
        <v>247.61761858664084</v>
      </c>
      <c r="AK59" s="160">
        <v>2343</v>
      </c>
      <c r="AL59" s="160">
        <v>28295</v>
      </c>
      <c r="AM59" s="4">
        <f>AL59/C59</f>
        <v>27.391093901258472</v>
      </c>
      <c r="AN59" s="160">
        <v>1473</v>
      </c>
      <c r="AO59" s="148">
        <v>3081</v>
      </c>
      <c r="AP59" s="160">
        <v>0</v>
      </c>
      <c r="AQ59" s="148">
        <v>0</v>
      </c>
      <c r="AR59" s="160">
        <v>1662</v>
      </c>
      <c r="AS59" s="148">
        <v>3097</v>
      </c>
      <c r="AT59" s="160">
        <v>0</v>
      </c>
      <c r="AU59" s="148">
        <v>96</v>
      </c>
      <c r="AV59" s="160">
        <v>0</v>
      </c>
      <c r="AW59" s="148">
        <v>42</v>
      </c>
      <c r="AX59" s="171">
        <v>325</v>
      </c>
      <c r="AY59" s="171">
        <v>74</v>
      </c>
      <c r="AZ59" s="148">
        <v>399</v>
      </c>
      <c r="BA59" s="171">
        <v>366</v>
      </c>
      <c r="BB59" s="171">
        <v>110</v>
      </c>
      <c r="BC59" s="171">
        <v>0</v>
      </c>
      <c r="BD59" s="148">
        <v>476</v>
      </c>
      <c r="BE59" s="3">
        <f>BD59/C59</f>
        <v>0.46079380445304935</v>
      </c>
      <c r="BF59" s="3">
        <f>AZ59/BD59</f>
        <v>0.8382352941176471</v>
      </c>
      <c r="BG59" s="148">
        <v>0</v>
      </c>
      <c r="BH59" s="171">
        <v>16860</v>
      </c>
      <c r="BI59" s="160">
        <v>1434</v>
      </c>
      <c r="BJ59" s="4">
        <f>BH59/C59</f>
        <v>16.321393998063893</v>
      </c>
      <c r="BK59" s="160">
        <v>25</v>
      </c>
      <c r="BM59" s="4">
        <f>BL59/C59</f>
        <v>0</v>
      </c>
      <c r="BN59" s="160">
        <v>73</v>
      </c>
      <c r="BO59" s="160">
        <v>2296</v>
      </c>
      <c r="BP59" s="4">
        <f>BO59/C59</f>
        <v>2.222652468538238</v>
      </c>
      <c r="BQ59" s="148">
        <v>77</v>
      </c>
      <c r="BR59" s="14">
        <f t="shared" si="66"/>
        <v>0.07454017424975799</v>
      </c>
      <c r="BS59" s="100" t="s">
        <v>94</v>
      </c>
      <c r="BT59" s="100" t="s">
        <v>94</v>
      </c>
      <c r="BU59" s="100" t="s">
        <v>93</v>
      </c>
      <c r="BV59" s="101" t="s">
        <v>94</v>
      </c>
      <c r="BW59" s="102" t="s">
        <v>93</v>
      </c>
      <c r="BX59" s="100" t="s">
        <v>93</v>
      </c>
      <c r="BY59" s="100" t="s">
        <v>93</v>
      </c>
      <c r="BZ59" s="100"/>
      <c r="CA59" s="101"/>
    </row>
    <row r="60" spans="1:79" ht="12" customHeight="1">
      <c r="A60" s="98" t="s">
        <v>137</v>
      </c>
      <c r="B60" s="99">
        <v>127680</v>
      </c>
      <c r="C60" s="185">
        <v>161</v>
      </c>
      <c r="D60" s="14">
        <v>0</v>
      </c>
      <c r="E60" s="3">
        <v>0.75</v>
      </c>
      <c r="G60" s="3">
        <v>0.75</v>
      </c>
      <c r="J60" s="4">
        <v>0.75</v>
      </c>
      <c r="K60" s="3">
        <f t="shared" si="68"/>
        <v>4.658385093167702</v>
      </c>
      <c r="L60" s="4">
        <f t="shared" si="67"/>
        <v>4.658385093167702</v>
      </c>
      <c r="M60" s="32">
        <v>23539</v>
      </c>
      <c r="P60" s="32">
        <v>23539</v>
      </c>
      <c r="S60" s="32">
        <v>557</v>
      </c>
      <c r="T60" s="32">
        <v>557</v>
      </c>
      <c r="V60" s="32">
        <v>8281</v>
      </c>
      <c r="AA60" s="205">
        <f t="shared" si="59"/>
        <v>8838</v>
      </c>
      <c r="AG60" s="32">
        <v>32377</v>
      </c>
      <c r="AH60" s="32">
        <v>2114</v>
      </c>
      <c r="AK60" s="160">
        <v>10</v>
      </c>
      <c r="AL60" s="160">
        <v>983</v>
      </c>
      <c r="AO60" s="148">
        <v>16000</v>
      </c>
      <c r="AS60" s="148">
        <v>28</v>
      </c>
      <c r="AT60" s="160">
        <v>2</v>
      </c>
      <c r="AU60" s="148">
        <v>38</v>
      </c>
      <c r="AW60" s="148">
        <v>25</v>
      </c>
      <c r="AX60" s="171"/>
      <c r="AY60" s="171"/>
      <c r="BA60" s="171"/>
      <c r="BB60" s="171"/>
      <c r="BC60" s="171"/>
      <c r="BH60" s="171"/>
      <c r="BI60" s="160"/>
      <c r="BK60" s="160">
        <v>8</v>
      </c>
      <c r="BL60" s="148">
        <v>240</v>
      </c>
      <c r="BN60" s="160">
        <v>69</v>
      </c>
      <c r="BQ60" s="148">
        <v>24</v>
      </c>
      <c r="BR60" s="14">
        <f t="shared" si="66"/>
        <v>0.14906832298136646</v>
      </c>
      <c r="BS60" s="100" t="s">
        <v>93</v>
      </c>
      <c r="BT60" s="100" t="s">
        <v>93</v>
      </c>
      <c r="BU60" s="100" t="s">
        <v>93</v>
      </c>
      <c r="BV60" s="101" t="s">
        <v>93</v>
      </c>
      <c r="BW60" s="102" t="s">
        <v>94</v>
      </c>
      <c r="BX60" s="100" t="s">
        <v>94</v>
      </c>
      <c r="BY60" s="100" t="s">
        <v>94</v>
      </c>
      <c r="BZ60" s="100" t="s">
        <v>94</v>
      </c>
      <c r="CA60" s="101" t="s">
        <v>94</v>
      </c>
    </row>
    <row r="61" spans="1:79" ht="12" customHeight="1">
      <c r="A61" s="98" t="s">
        <v>138</v>
      </c>
      <c r="B61" s="99">
        <v>127699</v>
      </c>
      <c r="C61" s="185">
        <v>179</v>
      </c>
      <c r="D61" s="14">
        <v>1</v>
      </c>
      <c r="E61" s="3">
        <v>1</v>
      </c>
      <c r="F61" s="3">
        <v>0</v>
      </c>
      <c r="G61" s="3">
        <v>1</v>
      </c>
      <c r="H61" s="3">
        <v>0</v>
      </c>
      <c r="I61" s="3">
        <v>0</v>
      </c>
      <c r="J61" s="4">
        <v>1</v>
      </c>
      <c r="K61" s="3">
        <f t="shared" si="68"/>
        <v>5.58659217877095</v>
      </c>
      <c r="L61" s="4">
        <f t="shared" si="67"/>
        <v>5.58659217877095</v>
      </c>
      <c r="M61" s="32">
        <v>28000</v>
      </c>
      <c r="P61" s="32">
        <v>28000</v>
      </c>
      <c r="S61" s="32">
        <v>100</v>
      </c>
      <c r="V61" s="32">
        <v>8000</v>
      </c>
      <c r="X61" s="32">
        <v>5000</v>
      </c>
      <c r="AA61" s="205">
        <f t="shared" si="59"/>
        <v>13100</v>
      </c>
      <c r="AD61" s="32">
        <v>4000</v>
      </c>
      <c r="AE61" s="32">
        <v>650</v>
      </c>
      <c r="AG61" s="32">
        <v>45750</v>
      </c>
      <c r="AL61" s="160">
        <v>980</v>
      </c>
      <c r="AO61" s="148">
        <v>18000</v>
      </c>
      <c r="AS61" s="148">
        <v>28</v>
      </c>
      <c r="AT61" s="160"/>
      <c r="AU61" s="148">
        <v>38</v>
      </c>
      <c r="AW61" s="148">
        <v>25</v>
      </c>
      <c r="AX61" s="171"/>
      <c r="AY61" s="171"/>
      <c r="BA61" s="171"/>
      <c r="BB61" s="171"/>
      <c r="BC61" s="171"/>
      <c r="BH61" s="171"/>
      <c r="BI61" s="160"/>
      <c r="BK61" s="160">
        <v>7</v>
      </c>
      <c r="BL61" s="148">
        <v>280</v>
      </c>
      <c r="BN61" s="160">
        <v>64</v>
      </c>
      <c r="BO61" s="160">
        <v>60</v>
      </c>
      <c r="BQ61" s="148">
        <v>5</v>
      </c>
      <c r="BR61" s="14">
        <f t="shared" si="66"/>
        <v>0.027932960893854747</v>
      </c>
      <c r="BS61" s="100" t="s">
        <v>93</v>
      </c>
      <c r="BT61" s="100" t="s">
        <v>94</v>
      </c>
      <c r="BU61" s="100" t="s">
        <v>93</v>
      </c>
      <c r="BV61" s="101" t="s">
        <v>93</v>
      </c>
      <c r="BW61" s="102" t="s">
        <v>94</v>
      </c>
      <c r="BX61" s="100" t="s">
        <v>94</v>
      </c>
      <c r="BY61" s="100" t="s">
        <v>94</v>
      </c>
      <c r="BZ61" s="100" t="s">
        <v>94</v>
      </c>
      <c r="CA61" s="101" t="s">
        <v>94</v>
      </c>
    </row>
    <row r="62" spans="1:79" ht="12" customHeight="1">
      <c r="A62" s="98" t="s">
        <v>111</v>
      </c>
      <c r="B62" s="99">
        <v>127714</v>
      </c>
      <c r="C62" s="185">
        <v>473</v>
      </c>
      <c r="D62" s="14">
        <v>0</v>
      </c>
      <c r="E62" s="3">
        <v>1</v>
      </c>
      <c r="F62" s="3">
        <v>0</v>
      </c>
      <c r="G62" s="3">
        <v>1</v>
      </c>
      <c r="H62" s="3">
        <v>2</v>
      </c>
      <c r="I62" s="3">
        <v>1.25</v>
      </c>
      <c r="J62" s="4">
        <v>4.25</v>
      </c>
      <c r="K62" s="3">
        <f t="shared" si="68"/>
        <v>2.1141649048625792</v>
      </c>
      <c r="L62" s="4">
        <f t="shared" si="67"/>
        <v>8.985200845665963</v>
      </c>
      <c r="M62" s="32">
        <v>59382</v>
      </c>
      <c r="N62" s="32">
        <v>21168</v>
      </c>
      <c r="O62" s="36">
        <v>24059</v>
      </c>
      <c r="P62" s="32">
        <v>104609</v>
      </c>
      <c r="Q62" s="204">
        <f>P62/AG62</f>
        <v>0.7283177030028336</v>
      </c>
      <c r="R62" s="36">
        <f>P62/C62</f>
        <v>221.16067653276954</v>
      </c>
      <c r="S62" s="32">
        <v>12908</v>
      </c>
      <c r="T62" s="32">
        <v>0</v>
      </c>
      <c r="U62" s="36">
        <v>400</v>
      </c>
      <c r="V62" s="32">
        <v>15522</v>
      </c>
      <c r="W62" s="36">
        <v>7164</v>
      </c>
      <c r="X62" s="32">
        <v>0</v>
      </c>
      <c r="Y62" s="32">
        <v>979</v>
      </c>
      <c r="Z62" s="36">
        <v>0</v>
      </c>
      <c r="AA62" s="205">
        <f t="shared" si="59"/>
        <v>29409</v>
      </c>
      <c r="AB62" s="206">
        <f>AA62/AG62</f>
        <v>0.20475384840319988</v>
      </c>
      <c r="AC62" s="36">
        <f>AA62/C62</f>
        <v>62.17547568710359</v>
      </c>
      <c r="AD62" s="32">
        <v>8739</v>
      </c>
      <c r="AE62" s="32">
        <v>0</v>
      </c>
      <c r="AF62" s="36">
        <v>874</v>
      </c>
      <c r="AG62" s="32">
        <v>143631</v>
      </c>
      <c r="AI62" s="207">
        <f>(S62+U62)/AG62</f>
        <v>0.09265409277941392</v>
      </c>
      <c r="AJ62" s="36">
        <f>AG62/C62</f>
        <v>303.6596194503171</v>
      </c>
      <c r="AK62" s="160">
        <v>2502</v>
      </c>
      <c r="AL62" s="160">
        <v>62972</v>
      </c>
      <c r="AM62" s="4">
        <f>AL62/C62</f>
        <v>133.13319238900635</v>
      </c>
      <c r="AN62" s="160">
        <v>14</v>
      </c>
      <c r="AO62" s="148">
        <v>14</v>
      </c>
      <c r="AP62" s="160">
        <v>0</v>
      </c>
      <c r="AQ62" s="148">
        <v>10995</v>
      </c>
      <c r="AR62" s="160">
        <v>16</v>
      </c>
      <c r="AS62" s="148">
        <v>8580</v>
      </c>
      <c r="AT62" s="160">
        <v>17</v>
      </c>
      <c r="AU62" s="148">
        <v>313</v>
      </c>
      <c r="AV62" s="160">
        <v>305</v>
      </c>
      <c r="AW62" s="148">
        <v>1905</v>
      </c>
      <c r="AX62" s="171">
        <v>0</v>
      </c>
      <c r="AY62" s="171">
        <v>0</v>
      </c>
      <c r="AZ62" s="148">
        <v>0</v>
      </c>
      <c r="BA62" s="171">
        <v>0</v>
      </c>
      <c r="BB62" s="171">
        <v>2</v>
      </c>
      <c r="BC62" s="171">
        <v>0</v>
      </c>
      <c r="BD62" s="148">
        <v>2</v>
      </c>
      <c r="BE62" s="3">
        <f>BD62/C62</f>
        <v>0.004228329809725159</v>
      </c>
      <c r="BF62" s="3">
        <f>AZ62/BD62</f>
        <v>0</v>
      </c>
      <c r="BG62" s="148">
        <v>0</v>
      </c>
      <c r="BH62" s="171">
        <v>8490</v>
      </c>
      <c r="BI62" s="160">
        <v>387</v>
      </c>
      <c r="BJ62" s="4">
        <f>BH62/C62</f>
        <v>17.9492600422833</v>
      </c>
      <c r="BK62" s="160">
        <v>15</v>
      </c>
      <c r="BL62" s="148">
        <v>309</v>
      </c>
      <c r="BM62" s="4">
        <f>BL62/C62</f>
        <v>0.653276955602537</v>
      </c>
      <c r="BN62" s="160">
        <v>72</v>
      </c>
      <c r="BO62" s="160">
        <v>202</v>
      </c>
      <c r="BP62" s="4">
        <f>BO62/C62</f>
        <v>0.427061310782241</v>
      </c>
      <c r="BQ62" s="148">
        <v>160</v>
      </c>
      <c r="BR62" s="14">
        <f t="shared" si="66"/>
        <v>0.3382663847780127</v>
      </c>
      <c r="BS62" s="100" t="s">
        <v>93</v>
      </c>
      <c r="BT62" s="100" t="s">
        <v>94</v>
      </c>
      <c r="BU62" s="100" t="s">
        <v>93</v>
      </c>
      <c r="BV62" s="101" t="s">
        <v>93</v>
      </c>
      <c r="BW62" s="102" t="s">
        <v>94</v>
      </c>
      <c r="BX62" s="100" t="s">
        <v>93</v>
      </c>
      <c r="BY62" s="100" t="s">
        <v>93</v>
      </c>
      <c r="BZ62" s="100"/>
      <c r="CA62" s="101"/>
    </row>
    <row r="63" spans="1:79" ht="12" customHeight="1">
      <c r="A63" s="98" t="s">
        <v>124</v>
      </c>
      <c r="B63" s="99">
        <v>366544</v>
      </c>
      <c r="C63" s="185">
        <v>1114</v>
      </c>
      <c r="D63" s="14">
        <v>0</v>
      </c>
      <c r="E63" s="3">
        <v>0.75</v>
      </c>
      <c r="F63" s="3">
        <v>0</v>
      </c>
      <c r="G63" s="3">
        <v>0.75</v>
      </c>
      <c r="H63" s="3">
        <v>0</v>
      </c>
      <c r="I63" s="3">
        <v>2</v>
      </c>
      <c r="J63" s="4">
        <v>2.75</v>
      </c>
      <c r="K63" s="3">
        <f t="shared" si="68"/>
        <v>0.6732495511669658</v>
      </c>
      <c r="L63" s="4">
        <f t="shared" si="67"/>
        <v>2.468581687612208</v>
      </c>
      <c r="M63" s="32">
        <v>0</v>
      </c>
      <c r="N63" s="32">
        <v>0</v>
      </c>
      <c r="O63" s="36">
        <v>8</v>
      </c>
      <c r="P63" s="32">
        <v>8</v>
      </c>
      <c r="Q63" s="204">
        <f>P63/AG63</f>
        <v>0.0010218418699706221</v>
      </c>
      <c r="R63" s="36">
        <f>P63/C63</f>
        <v>0.00718132854578097</v>
      </c>
      <c r="S63" s="32">
        <v>6000</v>
      </c>
      <c r="T63" s="32">
        <v>0</v>
      </c>
      <c r="U63" s="36">
        <v>0</v>
      </c>
      <c r="V63" s="32">
        <v>1821</v>
      </c>
      <c r="W63" s="36">
        <v>0</v>
      </c>
      <c r="X63" s="32">
        <v>0</v>
      </c>
      <c r="Y63" s="32">
        <v>0</v>
      </c>
      <c r="Z63" s="36">
        <v>0</v>
      </c>
      <c r="AA63" s="205">
        <f t="shared" si="59"/>
        <v>7821</v>
      </c>
      <c r="AB63" s="206">
        <f>AA63/AG63</f>
        <v>0.9989781581300293</v>
      </c>
      <c r="AC63" s="36">
        <f>AA63/C63</f>
        <v>7.020646319569121</v>
      </c>
      <c r="AD63" s="32">
        <v>0</v>
      </c>
      <c r="AE63" s="32">
        <v>0</v>
      </c>
      <c r="AF63" s="36">
        <v>0</v>
      </c>
      <c r="AG63" s="32">
        <v>7829</v>
      </c>
      <c r="AH63" s="32">
        <v>0</v>
      </c>
      <c r="AI63" s="207">
        <f>(S63+U63)/AG63</f>
        <v>0.7663814024779665</v>
      </c>
      <c r="AJ63" s="36">
        <f>AG63/C63</f>
        <v>7.027827648114902</v>
      </c>
      <c r="AK63" s="160">
        <v>200</v>
      </c>
      <c r="AL63" s="160">
        <v>4005</v>
      </c>
      <c r="AM63" s="4">
        <f>AL63/C63</f>
        <v>3.5951526032315977</v>
      </c>
      <c r="AN63" s="160">
        <v>0</v>
      </c>
      <c r="AO63" s="148">
        <v>0</v>
      </c>
      <c r="AP63" s="160">
        <v>0</v>
      </c>
      <c r="AQ63" s="148">
        <v>0</v>
      </c>
      <c r="AR63" s="160">
        <v>0</v>
      </c>
      <c r="AS63" s="148">
        <v>126</v>
      </c>
      <c r="AT63" s="160">
        <v>5</v>
      </c>
      <c r="AU63" s="148">
        <v>49</v>
      </c>
      <c r="AX63" s="171">
        <v>0</v>
      </c>
      <c r="AY63" s="171">
        <v>0</v>
      </c>
      <c r="AZ63" s="148">
        <v>0</v>
      </c>
      <c r="BA63" s="171">
        <v>0</v>
      </c>
      <c r="BB63" s="171">
        <v>0</v>
      </c>
      <c r="BC63" s="171">
        <v>0</v>
      </c>
      <c r="BD63" s="148">
        <v>0</v>
      </c>
      <c r="BE63" s="3">
        <f>BD63/C63</f>
        <v>0</v>
      </c>
      <c r="BF63" s="3">
        <v>0</v>
      </c>
      <c r="BG63" s="148">
        <v>0</v>
      </c>
      <c r="BH63" s="171">
        <v>0</v>
      </c>
      <c r="BI63" s="160">
        <v>0</v>
      </c>
      <c r="BJ63" s="4">
        <f>BH63/C63</f>
        <v>0</v>
      </c>
      <c r="BK63" s="160">
        <v>0</v>
      </c>
      <c r="BL63" s="148">
        <v>0</v>
      </c>
      <c r="BM63" s="4">
        <f>BL63/C63</f>
        <v>0</v>
      </c>
      <c r="BN63" s="160">
        <v>56</v>
      </c>
      <c r="BO63" s="160">
        <v>112</v>
      </c>
      <c r="BP63" s="4">
        <f>BO63/C63</f>
        <v>0.10053859964093358</v>
      </c>
      <c r="BQ63" s="148">
        <v>35</v>
      </c>
      <c r="BR63" s="14">
        <f t="shared" si="66"/>
        <v>0.03141831238779174</v>
      </c>
      <c r="BS63" s="100" t="s">
        <v>93</v>
      </c>
      <c r="BT63" s="100" t="s">
        <v>93</v>
      </c>
      <c r="BU63" s="100" t="s">
        <v>93</v>
      </c>
      <c r="BV63" s="101" t="s">
        <v>93</v>
      </c>
      <c r="BW63" s="102" t="s">
        <v>93</v>
      </c>
      <c r="BX63" s="100" t="s">
        <v>93</v>
      </c>
      <c r="BY63" s="100" t="s">
        <v>93</v>
      </c>
      <c r="BZ63" s="100"/>
      <c r="CA63" s="101"/>
    </row>
    <row r="64" spans="1:79" ht="12" customHeight="1">
      <c r="A64" s="98" t="s">
        <v>123</v>
      </c>
      <c r="B64" s="99">
        <v>260813</v>
      </c>
      <c r="C64" s="185">
        <v>217</v>
      </c>
      <c r="D64" s="14">
        <v>0</v>
      </c>
      <c r="E64" s="3">
        <v>1</v>
      </c>
      <c r="F64" s="3">
        <v>0</v>
      </c>
      <c r="G64" s="3">
        <v>1</v>
      </c>
      <c r="I64" s="3">
        <v>1</v>
      </c>
      <c r="J64" s="4">
        <v>2</v>
      </c>
      <c r="K64" s="3">
        <f t="shared" si="68"/>
        <v>4.6082949308755765</v>
      </c>
      <c r="L64" s="4">
        <f t="shared" si="67"/>
        <v>9.216589861751153</v>
      </c>
      <c r="M64" s="32">
        <v>30000</v>
      </c>
      <c r="O64" s="36">
        <v>8000</v>
      </c>
      <c r="P64" s="32">
        <v>38000</v>
      </c>
      <c r="Q64" s="204">
        <f>P64/AG64</f>
        <v>0.6154942580864607</v>
      </c>
      <c r="R64" s="36">
        <f>P64/C64</f>
        <v>175.1152073732719</v>
      </c>
      <c r="S64" s="32">
        <v>6500</v>
      </c>
      <c r="T64" s="32">
        <v>800</v>
      </c>
      <c r="U64" s="36">
        <v>5700</v>
      </c>
      <c r="V64" s="32">
        <v>739</v>
      </c>
      <c r="W64" s="36">
        <v>0</v>
      </c>
      <c r="X64" s="32">
        <v>0</v>
      </c>
      <c r="Y64" s="32">
        <v>0</v>
      </c>
      <c r="Z64" s="36">
        <v>0</v>
      </c>
      <c r="AA64" s="205">
        <f t="shared" si="59"/>
        <v>7239</v>
      </c>
      <c r="AB64" s="206">
        <f>AA64/AG64</f>
        <v>0.11725165616547077</v>
      </c>
      <c r="AC64" s="36">
        <f>AA64/C64</f>
        <v>33.35944700460829</v>
      </c>
      <c r="AD64" s="32">
        <v>16000</v>
      </c>
      <c r="AF64" s="36">
        <v>500</v>
      </c>
      <c r="AG64" s="32">
        <v>61739</v>
      </c>
      <c r="AI64" s="207">
        <f>(S64+U64)/AG64</f>
        <v>0.19760605128039002</v>
      </c>
      <c r="AJ64" s="36">
        <f>AG64/C64</f>
        <v>284.5115207373272</v>
      </c>
      <c r="AK64" s="160">
        <v>1000</v>
      </c>
      <c r="AL64" s="160">
        <v>4000</v>
      </c>
      <c r="AM64" s="4">
        <f>AL64/C64</f>
        <v>18.433179723502302</v>
      </c>
      <c r="AN64" s="160">
        <v>0</v>
      </c>
      <c r="AO64" s="148">
        <v>0</v>
      </c>
      <c r="AP64" s="160">
        <v>0</v>
      </c>
      <c r="AQ64" s="148">
        <v>0</v>
      </c>
      <c r="AR64" s="160">
        <v>156</v>
      </c>
      <c r="AS64" s="148">
        <v>726</v>
      </c>
      <c r="AT64" s="160">
        <v>16</v>
      </c>
      <c r="AU64" s="148">
        <v>15</v>
      </c>
      <c r="AV64" s="160">
        <v>26</v>
      </c>
      <c r="AW64" s="148">
        <v>0</v>
      </c>
      <c r="AX64" s="171">
        <v>0</v>
      </c>
      <c r="AY64" s="171">
        <v>0</v>
      </c>
      <c r="AZ64" s="148">
        <v>0</v>
      </c>
      <c r="BA64" s="171">
        <v>0</v>
      </c>
      <c r="BB64" s="171">
        <v>0</v>
      </c>
      <c r="BC64" s="171">
        <v>0</v>
      </c>
      <c r="BD64" s="148">
        <v>0</v>
      </c>
      <c r="BE64" s="3">
        <f>BD64/C64</f>
        <v>0</v>
      </c>
      <c r="BF64" s="3">
        <v>0</v>
      </c>
      <c r="BG64" s="148">
        <v>0</v>
      </c>
      <c r="BH64" s="171">
        <v>3500</v>
      </c>
      <c r="BI64" s="160">
        <v>150</v>
      </c>
      <c r="BJ64" s="4">
        <f>BH64/C64</f>
        <v>16.129032258064516</v>
      </c>
      <c r="BK64" s="160">
        <v>26</v>
      </c>
      <c r="BL64" s="148">
        <v>104</v>
      </c>
      <c r="BM64" s="4">
        <f>BL64/C64</f>
        <v>0.4792626728110599</v>
      </c>
      <c r="BN64" s="160">
        <v>62</v>
      </c>
      <c r="BO64" s="160">
        <v>995</v>
      </c>
      <c r="BP64" s="4">
        <f>BO64/C64</f>
        <v>4.585253456221198</v>
      </c>
      <c r="BQ64" s="148">
        <v>35</v>
      </c>
      <c r="BR64" s="14">
        <f t="shared" si="66"/>
        <v>0.16129032258064516</v>
      </c>
      <c r="BS64" s="100" t="s">
        <v>93</v>
      </c>
      <c r="BT64" s="100" t="s">
        <v>93</v>
      </c>
      <c r="BU64" s="100" t="s">
        <v>94</v>
      </c>
      <c r="BV64" s="101" t="s">
        <v>93</v>
      </c>
      <c r="BW64" s="102" t="s">
        <v>93</v>
      </c>
      <c r="BX64" s="100" t="s">
        <v>93</v>
      </c>
      <c r="BY64" s="100" t="s">
        <v>93</v>
      </c>
      <c r="BZ64" s="100"/>
      <c r="CA64" s="101"/>
    </row>
    <row r="65" spans="1:79" ht="12" customHeight="1">
      <c r="A65" s="98" t="s">
        <v>126</v>
      </c>
      <c r="B65" s="99">
        <v>381741</v>
      </c>
      <c r="C65" s="185">
        <v>126</v>
      </c>
      <c r="D65" s="14">
        <v>0</v>
      </c>
      <c r="E65" s="3">
        <v>1</v>
      </c>
      <c r="F65" s="3">
        <v>0</v>
      </c>
      <c r="G65" s="3">
        <v>1</v>
      </c>
      <c r="H65" s="3">
        <v>0</v>
      </c>
      <c r="I65" s="3">
        <v>0</v>
      </c>
      <c r="J65" s="4">
        <v>1</v>
      </c>
      <c r="K65" s="3">
        <f t="shared" si="68"/>
        <v>7.936507936507937</v>
      </c>
      <c r="L65" s="4">
        <f t="shared" si="67"/>
        <v>7.936507936507937</v>
      </c>
      <c r="M65" s="32">
        <v>32000</v>
      </c>
      <c r="N65" s="32">
        <v>0</v>
      </c>
      <c r="O65" s="36">
        <v>0</v>
      </c>
      <c r="P65" s="32">
        <v>32000</v>
      </c>
      <c r="Q65" s="204">
        <f>P65/AG65</f>
        <v>0.735632183908046</v>
      </c>
      <c r="R65" s="36">
        <f>P65/C65</f>
        <v>253.96825396825398</v>
      </c>
      <c r="S65" s="32">
        <v>5400</v>
      </c>
      <c r="T65" s="32">
        <v>0</v>
      </c>
      <c r="U65" s="36">
        <v>500</v>
      </c>
      <c r="V65" s="32">
        <v>500</v>
      </c>
      <c r="W65" s="36">
        <v>0</v>
      </c>
      <c r="X65" s="32">
        <v>0</v>
      </c>
      <c r="Y65" s="32">
        <v>100</v>
      </c>
      <c r="Z65" s="36">
        <v>200</v>
      </c>
      <c r="AA65" s="205">
        <f t="shared" si="59"/>
        <v>6200</v>
      </c>
      <c r="AB65" s="206">
        <f>AA65/AG65</f>
        <v>0.1425287356321839</v>
      </c>
      <c r="AC65" s="36">
        <f>AA65/C65</f>
        <v>49.20634920634921</v>
      </c>
      <c r="AD65" s="32">
        <v>5000</v>
      </c>
      <c r="AE65" s="32">
        <v>300</v>
      </c>
      <c r="AF65" s="36">
        <v>0</v>
      </c>
      <c r="AG65" s="32">
        <v>43500</v>
      </c>
      <c r="AH65" s="32">
        <v>0</v>
      </c>
      <c r="AI65" s="207">
        <f>(S65+U65)/AG65</f>
        <v>0.135632183908046</v>
      </c>
      <c r="AJ65" s="36">
        <f>AG65/C65</f>
        <v>345.23809523809524</v>
      </c>
      <c r="AK65" s="160">
        <v>87</v>
      </c>
      <c r="AL65" s="160">
        <v>3732</v>
      </c>
      <c r="AM65" s="4">
        <f>AL65/C65</f>
        <v>29.61904761904762</v>
      </c>
      <c r="AN65" s="160">
        <v>0</v>
      </c>
      <c r="AO65" s="148">
        <v>0</v>
      </c>
      <c r="AP65" s="160">
        <v>10</v>
      </c>
      <c r="AQ65" s="148">
        <v>277</v>
      </c>
      <c r="AR65" s="160">
        <v>13</v>
      </c>
      <c r="AS65" s="148">
        <v>302</v>
      </c>
      <c r="AT65" s="160">
        <v>4</v>
      </c>
      <c r="AU65" s="148">
        <v>54</v>
      </c>
      <c r="AV65" s="160">
        <v>0</v>
      </c>
      <c r="AW65" s="148">
        <v>3</v>
      </c>
      <c r="AX65" s="171">
        <v>0</v>
      </c>
      <c r="AY65" s="171">
        <v>0</v>
      </c>
      <c r="AZ65" s="148">
        <v>0</v>
      </c>
      <c r="BA65" s="171">
        <v>0</v>
      </c>
      <c r="BB65" s="171">
        <v>0</v>
      </c>
      <c r="BC65" s="171">
        <v>0</v>
      </c>
      <c r="BD65" s="148">
        <v>0</v>
      </c>
      <c r="BE65" s="3">
        <f>BD65/C65</f>
        <v>0</v>
      </c>
      <c r="BF65" s="3">
        <v>0</v>
      </c>
      <c r="BG65" s="148">
        <v>0</v>
      </c>
      <c r="BH65" s="171">
        <v>215</v>
      </c>
      <c r="BI65" s="160">
        <v>0</v>
      </c>
      <c r="BJ65" s="4">
        <f>BH65/C65</f>
        <v>1.7063492063492063</v>
      </c>
      <c r="BK65" s="160">
        <v>10</v>
      </c>
      <c r="BL65" s="148">
        <v>150</v>
      </c>
      <c r="BM65" s="4">
        <f>BL65/C65</f>
        <v>1.1904761904761905</v>
      </c>
      <c r="BN65" s="160">
        <v>40</v>
      </c>
      <c r="BO65" s="160">
        <v>118</v>
      </c>
      <c r="BP65" s="4">
        <f>BO65/C65</f>
        <v>0.9365079365079365</v>
      </c>
      <c r="BQ65" s="148">
        <v>10</v>
      </c>
      <c r="BR65" s="14">
        <f t="shared" si="66"/>
        <v>0.07936507936507936</v>
      </c>
      <c r="BS65" s="100" t="s">
        <v>93</v>
      </c>
      <c r="BT65" s="100" t="s">
        <v>94</v>
      </c>
      <c r="BU65" s="100" t="s">
        <v>93</v>
      </c>
      <c r="BV65" s="101" t="s">
        <v>93</v>
      </c>
      <c r="BW65" s="102" t="s">
        <v>93</v>
      </c>
      <c r="BX65" s="100" t="s">
        <v>93</v>
      </c>
      <c r="BY65" s="100" t="s">
        <v>93</v>
      </c>
      <c r="BZ65" s="100"/>
      <c r="CA65" s="101"/>
    </row>
    <row r="66" spans="1:79" ht="12" customHeight="1">
      <c r="A66" s="98" t="s">
        <v>139</v>
      </c>
      <c r="B66" s="99">
        <v>436261</v>
      </c>
      <c r="C66" s="185">
        <v>153</v>
      </c>
      <c r="D66" s="14">
        <v>0</v>
      </c>
      <c r="E66" s="3">
        <v>0.07</v>
      </c>
      <c r="F66" s="3">
        <v>0</v>
      </c>
      <c r="G66" s="3">
        <v>0.07</v>
      </c>
      <c r="H66" s="3">
        <v>0</v>
      </c>
      <c r="I66" s="3">
        <v>0</v>
      </c>
      <c r="J66" s="4">
        <v>0.07</v>
      </c>
      <c r="K66" s="3">
        <f t="shared" si="68"/>
        <v>0.4575163398692811</v>
      </c>
      <c r="L66" s="4">
        <f t="shared" si="67"/>
        <v>0.4575163398692811</v>
      </c>
      <c r="M66" s="32">
        <v>1900</v>
      </c>
      <c r="N66" s="32">
        <v>0</v>
      </c>
      <c r="O66" s="36">
        <v>0</v>
      </c>
      <c r="P66" s="32">
        <v>1900</v>
      </c>
      <c r="S66" s="32">
        <v>1265</v>
      </c>
      <c r="T66" s="32">
        <v>0</v>
      </c>
      <c r="U66" s="36">
        <v>0</v>
      </c>
      <c r="V66" s="32">
        <v>1300</v>
      </c>
      <c r="W66" s="36">
        <v>0</v>
      </c>
      <c r="X66" s="32">
        <v>0</v>
      </c>
      <c r="Y66" s="32">
        <v>0</v>
      </c>
      <c r="Z66" s="36">
        <v>0</v>
      </c>
      <c r="AA66" s="205">
        <f t="shared" si="59"/>
        <v>2565</v>
      </c>
      <c r="AD66" s="32">
        <v>666</v>
      </c>
      <c r="AE66" s="32">
        <v>0</v>
      </c>
      <c r="AF66" s="36">
        <v>0</v>
      </c>
      <c r="AG66" s="32">
        <v>5131</v>
      </c>
      <c r="AH66" s="32">
        <v>0</v>
      </c>
      <c r="AK66" s="160">
        <v>94</v>
      </c>
      <c r="AL66" s="160">
        <v>1653</v>
      </c>
      <c r="AN66" s="160">
        <v>0</v>
      </c>
      <c r="AO66" s="148">
        <v>0</v>
      </c>
      <c r="AP66" s="160">
        <v>0</v>
      </c>
      <c r="AQ66" s="148">
        <v>0</v>
      </c>
      <c r="AR66" s="160">
        <v>0</v>
      </c>
      <c r="AS66" s="148">
        <v>109</v>
      </c>
      <c r="AT66" s="160">
        <v>125</v>
      </c>
      <c r="AU66" s="148">
        <v>487</v>
      </c>
      <c r="AV66" s="160">
        <v>0</v>
      </c>
      <c r="AW66" s="148">
        <v>0</v>
      </c>
      <c r="AX66" s="171">
        <v>0</v>
      </c>
      <c r="AY66" s="171">
        <v>0</v>
      </c>
      <c r="AZ66" s="148">
        <v>0</v>
      </c>
      <c r="BA66" s="171">
        <v>0</v>
      </c>
      <c r="BB66" s="171">
        <v>0</v>
      </c>
      <c r="BC66" s="171">
        <v>0</v>
      </c>
      <c r="BD66" s="148">
        <v>0</v>
      </c>
      <c r="BH66" s="171">
        <v>500</v>
      </c>
      <c r="BI66" s="160">
        <v>50</v>
      </c>
      <c r="BK66" s="160">
        <v>0</v>
      </c>
      <c r="BL66" s="148">
        <v>0</v>
      </c>
      <c r="BN66" s="160">
        <v>40</v>
      </c>
      <c r="BO66" s="160">
        <v>20</v>
      </c>
      <c r="BQ66" s="148">
        <v>5</v>
      </c>
      <c r="BR66" s="14">
        <f t="shared" si="66"/>
        <v>0.032679738562091505</v>
      </c>
      <c r="BS66" s="100" t="s">
        <v>93</v>
      </c>
      <c r="BT66" s="100" t="s">
        <v>93</v>
      </c>
      <c r="BU66" s="100" t="s">
        <v>93</v>
      </c>
      <c r="BV66" s="101" t="s">
        <v>93</v>
      </c>
      <c r="BW66" s="102" t="s">
        <v>93</v>
      </c>
      <c r="BX66" s="100" t="s">
        <v>93</v>
      </c>
      <c r="BY66" s="100" t="s">
        <v>93</v>
      </c>
      <c r="BZ66" s="100"/>
      <c r="CA66" s="101"/>
    </row>
    <row r="67" spans="1:79" ht="12" customHeight="1">
      <c r="A67" s="98" t="s">
        <v>156</v>
      </c>
      <c r="B67" s="99">
        <v>381787</v>
      </c>
      <c r="C67" s="185">
        <v>737</v>
      </c>
      <c r="D67" s="14">
        <v>0</v>
      </c>
      <c r="E67" s="3">
        <v>1</v>
      </c>
      <c r="F67" s="3">
        <v>0</v>
      </c>
      <c r="G67" s="3">
        <v>1</v>
      </c>
      <c r="H67" s="3">
        <v>0</v>
      </c>
      <c r="I67" s="3">
        <v>0.5</v>
      </c>
      <c r="J67" s="4">
        <v>1.5</v>
      </c>
      <c r="K67" s="3">
        <f t="shared" si="68"/>
        <v>1.3568521031207599</v>
      </c>
      <c r="L67" s="4">
        <f t="shared" si="67"/>
        <v>2.03527815468114</v>
      </c>
      <c r="M67" s="32">
        <v>39000</v>
      </c>
      <c r="N67" s="32">
        <v>0</v>
      </c>
      <c r="O67" s="36">
        <v>8320</v>
      </c>
      <c r="P67" s="32">
        <v>47320</v>
      </c>
      <c r="Q67" s="204">
        <v>0</v>
      </c>
      <c r="R67" s="36">
        <f>P67/C67</f>
        <v>64.20624151967435</v>
      </c>
      <c r="S67" s="32">
        <v>9750</v>
      </c>
      <c r="T67" s="32">
        <v>7652</v>
      </c>
      <c r="U67" s="36">
        <v>0</v>
      </c>
      <c r="V67" s="32">
        <v>3600</v>
      </c>
      <c r="W67" s="36">
        <v>0</v>
      </c>
      <c r="X67" s="32">
        <v>300</v>
      </c>
      <c r="Y67" s="32">
        <v>0</v>
      </c>
      <c r="Z67" s="36">
        <v>0</v>
      </c>
      <c r="AA67" s="205">
        <f t="shared" si="59"/>
        <v>13650</v>
      </c>
      <c r="AB67" s="206">
        <v>0</v>
      </c>
      <c r="AC67" s="36">
        <f>AA67/C67</f>
        <v>18.521031207598373</v>
      </c>
      <c r="AD67" s="32">
        <v>0</v>
      </c>
      <c r="AE67" s="32">
        <v>300</v>
      </c>
      <c r="AF67" s="36">
        <v>665</v>
      </c>
      <c r="AG67" s="32">
        <v>61935</v>
      </c>
      <c r="AI67" s="207">
        <v>0</v>
      </c>
      <c r="AJ67" s="36">
        <f>AG67/C67</f>
        <v>84.03663500678427</v>
      </c>
      <c r="AK67" s="160">
        <v>0</v>
      </c>
      <c r="AL67" s="160">
        <v>0</v>
      </c>
      <c r="AM67" s="4">
        <f>AL67/C67</f>
        <v>0</v>
      </c>
      <c r="AN67" s="160">
        <v>750</v>
      </c>
      <c r="AO67" s="148">
        <v>750</v>
      </c>
      <c r="AP67" s="160">
        <v>0</v>
      </c>
      <c r="AQ67" s="148">
        <v>0</v>
      </c>
      <c r="AR67" s="160">
        <v>0</v>
      </c>
      <c r="AS67" s="148">
        <v>0</v>
      </c>
      <c r="AT67" s="160">
        <v>52</v>
      </c>
      <c r="AU67" s="148">
        <v>52</v>
      </c>
      <c r="AV67" s="160">
        <v>10</v>
      </c>
      <c r="AW67" s="148">
        <v>10</v>
      </c>
      <c r="AX67" s="171">
        <v>0</v>
      </c>
      <c r="AY67" s="171">
        <v>0</v>
      </c>
      <c r="AZ67" s="148">
        <v>0</v>
      </c>
      <c r="BA67" s="171">
        <v>29</v>
      </c>
      <c r="BB67" s="171">
        <v>2</v>
      </c>
      <c r="BC67" s="171">
        <v>0</v>
      </c>
      <c r="BD67" s="148">
        <v>31</v>
      </c>
      <c r="BE67" s="3">
        <f>BD67/C67</f>
        <v>0.04206241519674356</v>
      </c>
      <c r="BF67" s="3">
        <v>0</v>
      </c>
      <c r="BG67" s="148">
        <v>0</v>
      </c>
      <c r="BH67" s="171">
        <v>130</v>
      </c>
      <c r="BI67" s="160">
        <v>0</v>
      </c>
      <c r="BJ67" s="4">
        <f>BH67/C67</f>
        <v>0.17639077340569878</v>
      </c>
      <c r="BK67" s="160">
        <v>25</v>
      </c>
      <c r="BL67" s="148">
        <v>266</v>
      </c>
      <c r="BM67" s="4">
        <f>BL67/C67</f>
        <v>0.36092265943012214</v>
      </c>
      <c r="BN67" s="160">
        <v>53</v>
      </c>
      <c r="BO67" s="160">
        <v>70</v>
      </c>
      <c r="BP67" s="4">
        <f>BO67/C67</f>
        <v>0.09497964721845319</v>
      </c>
      <c r="BQ67" s="148">
        <v>6</v>
      </c>
      <c r="BR67" s="14">
        <f t="shared" si="66"/>
        <v>0.008141112618724558</v>
      </c>
      <c r="BS67" s="100" t="s">
        <v>93</v>
      </c>
      <c r="BT67" s="100" t="s">
        <v>94</v>
      </c>
      <c r="BU67" s="100" t="s">
        <v>93</v>
      </c>
      <c r="BV67" s="101" t="s">
        <v>93</v>
      </c>
      <c r="BW67" s="102" t="s">
        <v>94</v>
      </c>
      <c r="BX67" s="100" t="s">
        <v>94</v>
      </c>
      <c r="BY67" s="100" t="s">
        <v>94</v>
      </c>
      <c r="BZ67" s="100" t="s">
        <v>93</v>
      </c>
      <c r="CA67" s="101" t="s">
        <v>94</v>
      </c>
    </row>
    <row r="68" spans="1:79" s="68" customFormat="1" ht="12" customHeight="1">
      <c r="A68" s="113" t="s">
        <v>171</v>
      </c>
      <c r="B68" s="114"/>
      <c r="C68" s="188"/>
      <c r="D68" s="84"/>
      <c r="E68" s="64"/>
      <c r="F68" s="64"/>
      <c r="G68" s="64"/>
      <c r="H68" s="64"/>
      <c r="I68" s="64"/>
      <c r="J68" s="65"/>
      <c r="K68" s="64"/>
      <c r="L68" s="65"/>
      <c r="M68" s="66"/>
      <c r="N68" s="66"/>
      <c r="O68" s="73"/>
      <c r="P68" s="66"/>
      <c r="Q68" s="225"/>
      <c r="R68" s="73"/>
      <c r="S68" s="66"/>
      <c r="T68" s="66"/>
      <c r="U68" s="73"/>
      <c r="V68" s="67"/>
      <c r="W68" s="79"/>
      <c r="X68" s="67"/>
      <c r="Y68" s="67"/>
      <c r="Z68" s="79"/>
      <c r="AA68" s="60"/>
      <c r="AB68" s="226"/>
      <c r="AC68" s="79"/>
      <c r="AD68" s="67"/>
      <c r="AE68" s="67"/>
      <c r="AF68" s="79"/>
      <c r="AG68" s="67"/>
      <c r="AH68" s="67"/>
      <c r="AI68" s="226"/>
      <c r="AJ68" s="79"/>
      <c r="AK68" s="163"/>
      <c r="AL68" s="163"/>
      <c r="AM68" s="227"/>
      <c r="AN68" s="163"/>
      <c r="AO68" s="152"/>
      <c r="AP68" s="163"/>
      <c r="AQ68" s="152"/>
      <c r="AR68" s="163"/>
      <c r="AS68" s="152"/>
      <c r="AT68" s="163"/>
      <c r="AU68" s="152"/>
      <c r="AV68" s="163"/>
      <c r="AW68" s="152"/>
      <c r="AX68" s="163"/>
      <c r="AY68" s="163"/>
      <c r="AZ68" s="152"/>
      <c r="BA68" s="163"/>
      <c r="BB68" s="163"/>
      <c r="BC68" s="163"/>
      <c r="BD68" s="152"/>
      <c r="BE68" s="228"/>
      <c r="BF68" s="228"/>
      <c r="BG68" s="152"/>
      <c r="BH68" s="163"/>
      <c r="BI68" s="163"/>
      <c r="BJ68" s="227"/>
      <c r="BK68" s="163"/>
      <c r="BL68" s="152"/>
      <c r="BM68" s="227"/>
      <c r="BN68" s="163"/>
      <c r="BO68" s="163"/>
      <c r="BP68" s="227"/>
      <c r="BQ68" s="152"/>
      <c r="BR68" s="229"/>
      <c r="BS68" s="115"/>
      <c r="BT68" s="115"/>
      <c r="BU68" s="115"/>
      <c r="BV68" s="116"/>
      <c r="BW68" s="115"/>
      <c r="BX68" s="115"/>
      <c r="BY68" s="115"/>
      <c r="BZ68" s="115"/>
      <c r="CA68" s="116"/>
    </row>
    <row r="69" spans="1:79" s="69" customFormat="1" ht="12" customHeight="1">
      <c r="A69" s="113" t="s">
        <v>173</v>
      </c>
      <c r="B69" s="109"/>
      <c r="C69" s="187"/>
      <c r="D69" s="56"/>
      <c r="E69" s="62"/>
      <c r="F69" s="62"/>
      <c r="G69" s="62"/>
      <c r="H69" s="62"/>
      <c r="I69" s="62"/>
      <c r="J69" s="58"/>
      <c r="K69" s="62"/>
      <c r="L69" s="58"/>
      <c r="M69" s="60"/>
      <c r="N69" s="60"/>
      <c r="O69" s="61"/>
      <c r="P69" s="60"/>
      <c r="Q69" s="217"/>
      <c r="R69" s="61"/>
      <c r="S69" s="60"/>
      <c r="T69" s="60"/>
      <c r="U69" s="61"/>
      <c r="V69" s="60"/>
      <c r="W69" s="61"/>
      <c r="X69" s="60"/>
      <c r="Y69" s="60"/>
      <c r="Z69" s="61"/>
      <c r="AA69" s="60"/>
      <c r="AB69" s="230"/>
      <c r="AC69" s="61"/>
      <c r="AD69" s="60"/>
      <c r="AE69" s="60"/>
      <c r="AF69" s="61"/>
      <c r="AG69" s="60"/>
      <c r="AH69" s="60"/>
      <c r="AI69" s="230"/>
      <c r="AJ69" s="61"/>
      <c r="AK69" s="164"/>
      <c r="AL69" s="164"/>
      <c r="AM69" s="58"/>
      <c r="AN69" s="164"/>
      <c r="AO69" s="151"/>
      <c r="AP69" s="164"/>
      <c r="AQ69" s="151"/>
      <c r="AR69" s="164"/>
      <c r="AS69" s="151"/>
      <c r="AT69" s="164"/>
      <c r="AU69" s="151"/>
      <c r="AV69" s="164"/>
      <c r="AW69" s="151"/>
      <c r="AX69" s="164"/>
      <c r="AY69" s="164"/>
      <c r="AZ69" s="151"/>
      <c r="BA69" s="164"/>
      <c r="BB69" s="164"/>
      <c r="BC69" s="164"/>
      <c r="BD69" s="151"/>
      <c r="BE69" s="62"/>
      <c r="BF69" s="62"/>
      <c r="BG69" s="151"/>
      <c r="BH69" s="164"/>
      <c r="BI69" s="164"/>
      <c r="BJ69" s="58"/>
      <c r="BK69" s="164"/>
      <c r="BL69" s="151"/>
      <c r="BM69" s="58"/>
      <c r="BN69" s="164"/>
      <c r="BO69" s="164"/>
      <c r="BP69" s="58"/>
      <c r="BQ69" s="151"/>
      <c r="BR69" s="56"/>
      <c r="BS69" s="112"/>
      <c r="BT69" s="112"/>
      <c r="BU69" s="112"/>
      <c r="BV69" s="111"/>
      <c r="BW69" s="112"/>
      <c r="BX69" s="112"/>
      <c r="BY69" s="112"/>
      <c r="BZ69" s="112"/>
      <c r="CA69" s="111"/>
    </row>
    <row r="70" spans="1:79" s="69" customFormat="1" ht="12" customHeight="1">
      <c r="A70" s="113" t="s">
        <v>172</v>
      </c>
      <c r="B70" s="109"/>
      <c r="C70" s="187"/>
      <c r="D70" s="56"/>
      <c r="E70" s="62"/>
      <c r="F70" s="62"/>
      <c r="G70" s="62"/>
      <c r="H70" s="62"/>
      <c r="I70" s="62"/>
      <c r="J70" s="58"/>
      <c r="K70" s="62"/>
      <c r="L70" s="58"/>
      <c r="M70" s="60"/>
      <c r="N70" s="60"/>
      <c r="O70" s="61"/>
      <c r="P70" s="60"/>
      <c r="Q70" s="217"/>
      <c r="R70" s="61"/>
      <c r="S70" s="60"/>
      <c r="T70" s="60"/>
      <c r="U70" s="61"/>
      <c r="V70" s="60"/>
      <c r="W70" s="61"/>
      <c r="X70" s="60"/>
      <c r="Y70" s="60"/>
      <c r="Z70" s="61"/>
      <c r="AA70" s="60"/>
      <c r="AB70" s="230"/>
      <c r="AC70" s="61"/>
      <c r="AD70" s="60"/>
      <c r="AE70" s="60"/>
      <c r="AF70" s="61"/>
      <c r="AG70" s="60"/>
      <c r="AH70" s="60"/>
      <c r="AI70" s="230"/>
      <c r="AJ70" s="61"/>
      <c r="AK70" s="164"/>
      <c r="AL70" s="164"/>
      <c r="AM70" s="58"/>
      <c r="AN70" s="164"/>
      <c r="AO70" s="151"/>
      <c r="AP70" s="164"/>
      <c r="AQ70" s="151"/>
      <c r="AR70" s="164"/>
      <c r="AS70" s="151"/>
      <c r="AT70" s="164"/>
      <c r="AU70" s="151"/>
      <c r="AV70" s="164"/>
      <c r="AW70" s="151"/>
      <c r="AX70" s="164"/>
      <c r="AY70" s="164"/>
      <c r="AZ70" s="151"/>
      <c r="BA70" s="164"/>
      <c r="BB70" s="164"/>
      <c r="BC70" s="164"/>
      <c r="BD70" s="151"/>
      <c r="BE70" s="62"/>
      <c r="BF70" s="62"/>
      <c r="BG70" s="151"/>
      <c r="BH70" s="164"/>
      <c r="BI70" s="164"/>
      <c r="BJ70" s="58"/>
      <c r="BK70" s="164"/>
      <c r="BL70" s="151"/>
      <c r="BM70" s="58"/>
      <c r="BN70" s="164"/>
      <c r="BO70" s="164"/>
      <c r="BP70" s="58"/>
      <c r="BQ70" s="151"/>
      <c r="BR70" s="56"/>
      <c r="BS70" s="112"/>
      <c r="BT70" s="112"/>
      <c r="BU70" s="112"/>
      <c r="BV70" s="111"/>
      <c r="BW70" s="112"/>
      <c r="BX70" s="112"/>
      <c r="BY70" s="112"/>
      <c r="BZ70" s="112"/>
      <c r="CA70" s="111"/>
    </row>
    <row r="71" spans="1:79" s="142" customFormat="1" ht="12" customHeight="1">
      <c r="A71" s="132" t="s">
        <v>167</v>
      </c>
      <c r="B71" s="141"/>
      <c r="C71" s="153">
        <f aca="true" t="shared" si="69" ref="C71:O71">SUM(C49:C70)</f>
        <v>12489</v>
      </c>
      <c r="D71" s="134">
        <f t="shared" si="69"/>
        <v>2</v>
      </c>
      <c r="E71" s="136">
        <f t="shared" si="69"/>
        <v>13.57</v>
      </c>
      <c r="F71" s="134">
        <f t="shared" si="69"/>
        <v>5</v>
      </c>
      <c r="G71" s="134">
        <f t="shared" si="69"/>
        <v>18.57</v>
      </c>
      <c r="H71" s="134">
        <f t="shared" si="69"/>
        <v>8.879999999999999</v>
      </c>
      <c r="I71" s="134">
        <f t="shared" si="69"/>
        <v>13.15</v>
      </c>
      <c r="J71" s="134">
        <f t="shared" si="69"/>
        <v>40.6</v>
      </c>
      <c r="K71" s="136">
        <f t="shared" si="69"/>
        <v>33.855085607579575</v>
      </c>
      <c r="L71" s="134">
        <f t="shared" si="69"/>
        <v>82.70162118787688</v>
      </c>
      <c r="M71" s="138">
        <f t="shared" si="69"/>
        <v>547673</v>
      </c>
      <c r="N71" s="143">
        <f t="shared" si="69"/>
        <v>216468</v>
      </c>
      <c r="O71" s="143">
        <f t="shared" si="69"/>
        <v>140735</v>
      </c>
      <c r="P71" s="138">
        <f>SUM(P49:P70)</f>
        <v>1017466</v>
      </c>
      <c r="Q71" s="221">
        <f>P71/AG71</f>
        <v>0.8414213093862754</v>
      </c>
      <c r="R71" s="143">
        <f aca="true" t="shared" si="70" ref="R71:Z71">SUM(R49:R70)</f>
        <v>1658.2368781329844</v>
      </c>
      <c r="S71" s="143">
        <f t="shared" si="70"/>
        <v>116564</v>
      </c>
      <c r="T71" s="143">
        <f t="shared" si="70"/>
        <v>78358</v>
      </c>
      <c r="U71" s="143">
        <f t="shared" si="70"/>
        <v>20804</v>
      </c>
      <c r="V71" s="138">
        <f t="shared" si="70"/>
        <v>91212</v>
      </c>
      <c r="W71" s="143">
        <f t="shared" si="70"/>
        <v>28887</v>
      </c>
      <c r="X71" s="138">
        <f t="shared" si="70"/>
        <v>6919</v>
      </c>
      <c r="Y71" s="143">
        <f t="shared" si="70"/>
        <v>4053</v>
      </c>
      <c r="Z71" s="143">
        <f t="shared" si="70"/>
        <v>10252</v>
      </c>
      <c r="AA71" s="37">
        <f>S71+V71+SUM(X71:Z71)</f>
        <v>229000</v>
      </c>
      <c r="AB71" s="221">
        <f>AA71/AG71</f>
        <v>0.18937780707115232</v>
      </c>
      <c r="AC71" s="222">
        <f>AA71/C71</f>
        <v>18.336135799503563</v>
      </c>
      <c r="AD71" s="143">
        <f>SUM(AD49:AD70)</f>
        <v>55757</v>
      </c>
      <c r="AE71" s="143">
        <f>SUM(AE49:AE70)</f>
        <v>11666</v>
      </c>
      <c r="AF71" s="143">
        <f>SUM(AF49:AF70)</f>
        <v>45896</v>
      </c>
      <c r="AG71" s="143">
        <f>SUM(AG49:AG70)</f>
        <v>1209223</v>
      </c>
      <c r="AH71" s="143">
        <f>SUM(AH49:AH70)</f>
        <v>2114</v>
      </c>
      <c r="AI71" s="221">
        <f>(V71+W71)/AG71</f>
        <v>0.09931914956959965</v>
      </c>
      <c r="AJ71" s="222">
        <f>AG71/C71</f>
        <v>96.82304427896548</v>
      </c>
      <c r="AK71" s="153">
        <f>SUM(AK49:AK70)</f>
        <v>9294</v>
      </c>
      <c r="AL71" s="153">
        <f>SUM(AL49:AL70)</f>
        <v>138392</v>
      </c>
      <c r="AM71" s="215">
        <f>AL71/C71</f>
        <v>11.08111137801265</v>
      </c>
      <c r="AN71" s="153">
        <f>SUM(AN49:AN70)</f>
        <v>16979</v>
      </c>
      <c r="AO71" s="153">
        <f aca="true" t="shared" si="71" ref="AO71:AY71">SUM(AO49:AO70)</f>
        <v>65538</v>
      </c>
      <c r="AP71" s="153">
        <f t="shared" si="71"/>
        <v>10</v>
      </c>
      <c r="AQ71" s="153">
        <f t="shared" si="71"/>
        <v>11272</v>
      </c>
      <c r="AR71" s="153">
        <f t="shared" si="71"/>
        <v>2226</v>
      </c>
      <c r="AS71" s="153">
        <f t="shared" si="71"/>
        <v>16611</v>
      </c>
      <c r="AT71" s="153">
        <f t="shared" si="71"/>
        <v>289</v>
      </c>
      <c r="AU71" s="153">
        <f t="shared" si="71"/>
        <v>1598</v>
      </c>
      <c r="AV71" s="153">
        <f t="shared" si="71"/>
        <v>68348</v>
      </c>
      <c r="AW71" s="153">
        <f t="shared" si="71"/>
        <v>2038</v>
      </c>
      <c r="AX71" s="153">
        <f t="shared" si="71"/>
        <v>327</v>
      </c>
      <c r="AY71" s="153">
        <f t="shared" si="71"/>
        <v>84</v>
      </c>
      <c r="AZ71" s="153">
        <f>SUM(AZ49:AZ70)</f>
        <v>411</v>
      </c>
      <c r="BA71" s="153">
        <f>SUM(BA49:BA70)</f>
        <v>398</v>
      </c>
      <c r="BB71" s="153">
        <f>SUM(BB49:BB70)</f>
        <v>154</v>
      </c>
      <c r="BC71" s="153">
        <f>SUM(BC49:BC70)</f>
        <v>50</v>
      </c>
      <c r="BD71" s="153">
        <f>SUM(BD49:BD70)</f>
        <v>602</v>
      </c>
      <c r="BE71" s="215">
        <f>BD71/C71</f>
        <v>0.0482024181279526</v>
      </c>
      <c r="BF71" s="215">
        <f>AZ71/BD71</f>
        <v>0.6827242524916943</v>
      </c>
      <c r="BG71" s="153">
        <f>SUM(BG49:BG70)</f>
        <v>0</v>
      </c>
      <c r="BH71" s="153">
        <f>SUM(BH49:BH70)</f>
        <v>103739</v>
      </c>
      <c r="BI71" s="153">
        <f>SUM(BI49:BI70)</f>
        <v>3984</v>
      </c>
      <c r="BJ71" s="215">
        <f>BH71/C71</f>
        <v>8.306429658099127</v>
      </c>
      <c r="BK71" s="153">
        <f>SUM(BK49:BK70)</f>
        <v>250</v>
      </c>
      <c r="BL71" s="153">
        <f>SUM(BL49:BL70)</f>
        <v>3462</v>
      </c>
      <c r="BM71" s="215">
        <f>BL71/C71</f>
        <v>0.2772039394667307</v>
      </c>
      <c r="BN71" s="153">
        <f>SUM(BN49:BN70)</f>
        <v>1216</v>
      </c>
      <c r="BO71" s="153">
        <f>SUM(BO49:BO70)</f>
        <v>6755</v>
      </c>
      <c r="BP71" s="215">
        <f>BO71/C71</f>
        <v>0.5408759708543518</v>
      </c>
      <c r="BQ71" s="153">
        <f>SUM(BQ49:BQ70)</f>
        <v>832</v>
      </c>
      <c r="BR71" s="215">
        <f>BQ71/C71</f>
        <v>0.06661862438946273</v>
      </c>
      <c r="BS71" s="132"/>
      <c r="BT71" s="132"/>
      <c r="BU71" s="132"/>
      <c r="BV71" s="141"/>
      <c r="BW71" s="132"/>
      <c r="BX71" s="132"/>
      <c r="BY71" s="132"/>
      <c r="BZ71" s="132"/>
      <c r="CA71" s="141"/>
    </row>
    <row r="72" spans="1:79" s="142" customFormat="1" ht="12" customHeight="1">
      <c r="A72" s="132" t="s">
        <v>168</v>
      </c>
      <c r="B72" s="141"/>
      <c r="C72" s="153">
        <f aca="true" t="shared" si="72" ref="C72:AE72">AVERAGE(C49:C67)</f>
        <v>657.3157894736842</v>
      </c>
      <c r="D72" s="134">
        <f t="shared" si="72"/>
        <v>0.11764705882352941</v>
      </c>
      <c r="E72" s="136">
        <f t="shared" si="72"/>
        <v>0.7538888888888889</v>
      </c>
      <c r="F72" s="136">
        <f t="shared" si="72"/>
        <v>0.2777777777777778</v>
      </c>
      <c r="G72" s="136">
        <f t="shared" si="72"/>
        <v>0.9773684210526316</v>
      </c>
      <c r="H72" s="136">
        <f t="shared" si="72"/>
        <v>0.5549999999999999</v>
      </c>
      <c r="I72" s="136">
        <f t="shared" si="72"/>
        <v>0.7735294117647059</v>
      </c>
      <c r="J72" s="136">
        <f t="shared" si="72"/>
        <v>2.136842105263158</v>
      </c>
      <c r="K72" s="136">
        <f t="shared" si="72"/>
        <v>1.8808380893099763</v>
      </c>
      <c r="L72" s="136">
        <f t="shared" si="72"/>
        <v>4.352716904625099</v>
      </c>
      <c r="M72" s="138">
        <f t="shared" si="72"/>
        <v>32216.058823529413</v>
      </c>
      <c r="N72" s="138">
        <f t="shared" si="72"/>
        <v>16651.384615384617</v>
      </c>
      <c r="O72" s="138">
        <f t="shared" si="72"/>
        <v>10052.5</v>
      </c>
      <c r="P72" s="138">
        <f t="shared" si="72"/>
        <v>53550.84210526316</v>
      </c>
      <c r="Q72" s="219">
        <f t="shared" si="72"/>
        <v>0.5560441227866101</v>
      </c>
      <c r="R72" s="138">
        <f t="shared" si="72"/>
        <v>118.44549129521317</v>
      </c>
      <c r="S72" s="138">
        <f t="shared" si="72"/>
        <v>6856.705882352941</v>
      </c>
      <c r="T72" s="138">
        <f t="shared" si="72"/>
        <v>4897.375</v>
      </c>
      <c r="U72" s="138">
        <f t="shared" si="72"/>
        <v>1386.9333333333334</v>
      </c>
      <c r="V72" s="138">
        <f t="shared" si="72"/>
        <v>5067.333333333333</v>
      </c>
      <c r="W72" s="138">
        <f t="shared" si="72"/>
        <v>1925.8</v>
      </c>
      <c r="X72" s="138">
        <f t="shared" si="72"/>
        <v>407</v>
      </c>
      <c r="Y72" s="138">
        <f t="shared" si="72"/>
        <v>270.2</v>
      </c>
      <c r="Z72" s="138">
        <f t="shared" si="72"/>
        <v>683.4666666666667</v>
      </c>
      <c r="AA72" s="211">
        <f t="shared" si="72"/>
        <v>12052.631578947368</v>
      </c>
      <c r="AB72" s="219">
        <f t="shared" si="72"/>
        <v>0.16419472541502395</v>
      </c>
      <c r="AC72" s="211">
        <f t="shared" si="72"/>
        <v>20.47410530374674</v>
      </c>
      <c r="AD72" s="138">
        <f t="shared" si="72"/>
        <v>3279.823529411765</v>
      </c>
      <c r="AE72" s="138">
        <f t="shared" si="72"/>
        <v>777.7333333333333</v>
      </c>
      <c r="AF72" s="138">
        <f>AVERAGE(AF49:AF67)</f>
        <v>3059.733333333333</v>
      </c>
      <c r="AG72" s="137">
        <f>AVERAGE(AG49:AG67)</f>
        <v>67179.05555555556</v>
      </c>
      <c r="AH72" s="138">
        <f aca="true" t="shared" si="73" ref="AH72:BQ72">AVERAGE(AH49:AH67)</f>
        <v>211.4</v>
      </c>
      <c r="AI72" s="219">
        <f t="shared" si="73"/>
        <v>0.12262065168412109</v>
      </c>
      <c r="AJ72" s="211">
        <f t="shared" si="73"/>
        <v>140.59526929959966</v>
      </c>
      <c r="AK72" s="149">
        <f t="shared" si="73"/>
        <v>546.7058823529412</v>
      </c>
      <c r="AL72" s="149">
        <f t="shared" si="73"/>
        <v>8140.705882352941</v>
      </c>
      <c r="AM72" s="213">
        <f t="shared" si="73"/>
        <v>18.102304718162546</v>
      </c>
      <c r="AN72" s="149">
        <f t="shared" si="73"/>
        <v>1061.1875</v>
      </c>
      <c r="AO72" s="149">
        <f t="shared" si="73"/>
        <v>4096.125</v>
      </c>
      <c r="AP72" s="149">
        <f t="shared" si="73"/>
        <v>0.6666666666666666</v>
      </c>
      <c r="AQ72" s="149">
        <f t="shared" si="73"/>
        <v>805.1428571428571</v>
      </c>
      <c r="AR72" s="149">
        <f t="shared" si="73"/>
        <v>148.4</v>
      </c>
      <c r="AS72" s="149">
        <f t="shared" si="73"/>
        <v>1038.1875</v>
      </c>
      <c r="AT72" s="149">
        <f t="shared" si="73"/>
        <v>17</v>
      </c>
      <c r="AU72" s="149">
        <f t="shared" si="73"/>
        <v>84.10526315789474</v>
      </c>
      <c r="AV72" s="149">
        <f t="shared" si="73"/>
        <v>4556.533333333334</v>
      </c>
      <c r="AW72" s="149">
        <f t="shared" si="73"/>
        <v>135.86666666666667</v>
      </c>
      <c r="AX72" s="149">
        <f t="shared" si="73"/>
        <v>20.4375</v>
      </c>
      <c r="AY72" s="149">
        <f t="shared" si="73"/>
        <v>5.25</v>
      </c>
      <c r="AZ72" s="149">
        <f t="shared" si="73"/>
        <v>25.6875</v>
      </c>
      <c r="BA72" s="149">
        <f t="shared" si="73"/>
        <v>24.875</v>
      </c>
      <c r="BB72" s="149">
        <f t="shared" si="73"/>
        <v>9.058823529411764</v>
      </c>
      <c r="BC72" s="149">
        <f t="shared" si="73"/>
        <v>2.9411764705882355</v>
      </c>
      <c r="BD72" s="149">
        <f t="shared" si="73"/>
        <v>35.411764705882355</v>
      </c>
      <c r="BE72" s="213">
        <f t="shared" si="73"/>
        <v>0.036336092500176276</v>
      </c>
      <c r="BF72" s="213">
        <f t="shared" si="73"/>
        <v>0.06447963800904978</v>
      </c>
      <c r="BG72" s="149">
        <f t="shared" si="73"/>
        <v>0</v>
      </c>
      <c r="BH72" s="149">
        <f t="shared" si="73"/>
        <v>6483.6875</v>
      </c>
      <c r="BI72" s="149">
        <f t="shared" si="73"/>
        <v>249</v>
      </c>
      <c r="BJ72" s="213">
        <f t="shared" si="73"/>
        <v>6.744907284279256</v>
      </c>
      <c r="BK72" s="149">
        <f t="shared" si="73"/>
        <v>13.88888888888889</v>
      </c>
      <c r="BL72" s="149">
        <f t="shared" si="73"/>
        <v>203.64705882352942</v>
      </c>
      <c r="BM72" s="213">
        <f t="shared" si="73"/>
        <v>0.40255604739336653</v>
      </c>
      <c r="BN72" s="149">
        <f t="shared" si="73"/>
        <v>64</v>
      </c>
      <c r="BO72" s="149">
        <f t="shared" si="73"/>
        <v>375.27777777777777</v>
      </c>
      <c r="BP72" s="213">
        <f t="shared" si="73"/>
        <v>0.8186014422045355</v>
      </c>
      <c r="BQ72" s="149">
        <f t="shared" si="73"/>
        <v>43.78947368421053</v>
      </c>
      <c r="BR72" s="213">
        <f>AVERAGE(BR49:BR67)</f>
        <v>0.09808273820849664</v>
      </c>
      <c r="BS72" s="132"/>
      <c r="BT72" s="132"/>
      <c r="BU72" s="132"/>
      <c r="BV72" s="141"/>
      <c r="BW72" s="132"/>
      <c r="BX72" s="132"/>
      <c r="BY72" s="132"/>
      <c r="BZ72" s="132"/>
      <c r="CA72" s="141"/>
    </row>
    <row r="73" spans="1:79" s="45" customFormat="1" ht="12" customHeight="1">
      <c r="A73" s="144" t="s">
        <v>166</v>
      </c>
      <c r="B73" s="95"/>
      <c r="C73" s="184"/>
      <c r="D73" s="83"/>
      <c r="E73" s="39"/>
      <c r="F73" s="39"/>
      <c r="G73" s="39"/>
      <c r="H73" s="39"/>
      <c r="I73" s="39"/>
      <c r="J73" s="40"/>
      <c r="K73" s="39"/>
      <c r="L73" s="40"/>
      <c r="M73" s="41"/>
      <c r="N73" s="41"/>
      <c r="O73" s="42"/>
      <c r="P73" s="41"/>
      <c r="Q73" s="199"/>
      <c r="R73" s="42"/>
      <c r="S73" s="41"/>
      <c r="T73" s="41"/>
      <c r="U73" s="42"/>
      <c r="V73" s="43"/>
      <c r="W73" s="44"/>
      <c r="X73" s="43"/>
      <c r="Y73" s="43"/>
      <c r="Z73" s="44"/>
      <c r="AA73" s="216"/>
      <c r="AB73" s="200"/>
      <c r="AC73" s="44"/>
      <c r="AD73" s="43"/>
      <c r="AE73" s="43"/>
      <c r="AF73" s="44"/>
      <c r="AG73" s="43"/>
      <c r="AH73" s="43"/>
      <c r="AI73" s="200"/>
      <c r="AJ73" s="44"/>
      <c r="AK73" s="159"/>
      <c r="AL73" s="159"/>
      <c r="AM73" s="201"/>
      <c r="AN73" s="159"/>
      <c r="AO73" s="147"/>
      <c r="AP73" s="159"/>
      <c r="AQ73" s="147"/>
      <c r="AR73" s="159"/>
      <c r="AS73" s="147"/>
      <c r="AT73" s="159"/>
      <c r="AU73" s="147"/>
      <c r="AV73" s="159"/>
      <c r="AW73" s="147"/>
      <c r="AX73" s="159"/>
      <c r="AY73" s="159"/>
      <c r="AZ73" s="147"/>
      <c r="BA73" s="159"/>
      <c r="BB73" s="159"/>
      <c r="BC73" s="159"/>
      <c r="BD73" s="147"/>
      <c r="BE73" s="202"/>
      <c r="BF73" s="202"/>
      <c r="BG73" s="147"/>
      <c r="BH73" s="159"/>
      <c r="BI73" s="159"/>
      <c r="BJ73" s="201"/>
      <c r="BK73" s="159"/>
      <c r="BL73" s="147"/>
      <c r="BM73" s="201"/>
      <c r="BN73" s="159"/>
      <c r="BO73" s="159"/>
      <c r="BP73" s="201"/>
      <c r="BQ73" s="147"/>
      <c r="BR73" s="203"/>
      <c r="BS73" s="96"/>
      <c r="BT73" s="96"/>
      <c r="BU73" s="96"/>
      <c r="BV73" s="97"/>
      <c r="BW73" s="96"/>
      <c r="BX73" s="96"/>
      <c r="BY73" s="96"/>
      <c r="BZ73" s="96"/>
      <c r="CA73" s="97"/>
    </row>
    <row r="74" spans="1:79" ht="12" customHeight="1">
      <c r="A74" s="98" t="s">
        <v>102</v>
      </c>
      <c r="B74" s="99">
        <v>126979</v>
      </c>
      <c r="C74" s="185">
        <v>678</v>
      </c>
      <c r="D74" s="14">
        <v>0</v>
      </c>
      <c r="E74" s="3">
        <v>4</v>
      </c>
      <c r="F74" s="3">
        <v>0</v>
      </c>
      <c r="G74" s="3">
        <v>4</v>
      </c>
      <c r="H74" s="3">
        <v>1.4</v>
      </c>
      <c r="I74" s="3">
        <v>3.6</v>
      </c>
      <c r="J74" s="4">
        <v>9</v>
      </c>
      <c r="K74" s="3">
        <f>SUM(E74/(C74/1000))</f>
        <v>5.899705014749262</v>
      </c>
      <c r="L74" s="4">
        <f>SUM(J74/(C74/1000))</f>
        <v>13.27433628318584</v>
      </c>
      <c r="M74" s="32">
        <v>169950</v>
      </c>
      <c r="N74" s="32">
        <v>42000</v>
      </c>
      <c r="O74" s="36">
        <v>46000</v>
      </c>
      <c r="P74" s="32">
        <v>257950</v>
      </c>
      <c r="Q74" s="204">
        <v>0</v>
      </c>
      <c r="R74" s="36">
        <f>P74/C74</f>
        <v>380.4572271386431</v>
      </c>
      <c r="S74" s="32">
        <v>55000</v>
      </c>
      <c r="V74" s="32">
        <v>45000</v>
      </c>
      <c r="Z74" s="36">
        <v>25000</v>
      </c>
      <c r="AA74" s="205">
        <f>S74+V74+SUM(X74:Z74)</f>
        <v>125000</v>
      </c>
      <c r="AB74" s="206">
        <v>0</v>
      </c>
      <c r="AC74" s="36">
        <f>AA74/C74</f>
        <v>184.36578171091446</v>
      </c>
      <c r="AE74" s="32">
        <v>4500</v>
      </c>
      <c r="AF74" s="36">
        <v>166325</v>
      </c>
      <c r="AG74" s="32">
        <v>286825</v>
      </c>
      <c r="AH74" s="32">
        <v>42063</v>
      </c>
      <c r="AI74" s="207">
        <v>0</v>
      </c>
      <c r="AJ74" s="36">
        <f>AG74/C74</f>
        <v>423.0457227138643</v>
      </c>
      <c r="AK74" s="160">
        <v>1000</v>
      </c>
      <c r="AL74" s="160">
        <v>156000</v>
      </c>
      <c r="AM74" s="4">
        <f>AL74/C74</f>
        <v>230.08849557522123</v>
      </c>
      <c r="AQ74" s="148">
        <v>1323</v>
      </c>
      <c r="AR74" s="160">
        <v>20</v>
      </c>
      <c r="AS74" s="148">
        <v>1679</v>
      </c>
      <c r="AT74" s="160">
        <v>0</v>
      </c>
      <c r="AU74" s="148">
        <v>491</v>
      </c>
      <c r="AV74" s="160">
        <v>0</v>
      </c>
      <c r="AW74" s="148">
        <v>36</v>
      </c>
      <c r="AX74" s="171">
        <v>996</v>
      </c>
      <c r="AY74" s="171">
        <v>58</v>
      </c>
      <c r="AZ74" s="148">
        <v>1054</v>
      </c>
      <c r="BA74" s="171">
        <v>268</v>
      </c>
      <c r="BB74" s="171">
        <v>236</v>
      </c>
      <c r="BC74" s="171">
        <v>0</v>
      </c>
      <c r="BD74" s="148">
        <v>504</v>
      </c>
      <c r="BE74" s="3">
        <f>BD74/C74</f>
        <v>0.7433628318584071</v>
      </c>
      <c r="BF74" s="3">
        <v>0</v>
      </c>
      <c r="BG74" s="148">
        <v>0</v>
      </c>
      <c r="BH74" s="171"/>
      <c r="BI74" s="160"/>
      <c r="BJ74" s="4">
        <f>BH74/C74</f>
        <v>0</v>
      </c>
      <c r="BM74" s="4">
        <f>BL74/C74</f>
        <v>0</v>
      </c>
      <c r="BN74" s="160">
        <v>93</v>
      </c>
      <c r="BO74" s="160">
        <v>7200</v>
      </c>
      <c r="BP74" s="4">
        <f>BO74/C74</f>
        <v>10.619469026548673</v>
      </c>
      <c r="BQ74" s="148">
        <v>40</v>
      </c>
      <c r="BR74" s="14">
        <f>BQ74/C74</f>
        <v>0.058997050147492625</v>
      </c>
      <c r="BS74" s="100" t="s">
        <v>93</v>
      </c>
      <c r="BT74" s="100" t="s">
        <v>94</v>
      </c>
      <c r="BU74" s="100" t="s">
        <v>94</v>
      </c>
      <c r="BV74" s="101" t="s">
        <v>93</v>
      </c>
      <c r="BW74" s="102" t="s">
        <v>93</v>
      </c>
      <c r="BX74" s="100" t="s">
        <v>93</v>
      </c>
      <c r="BY74" s="100" t="s">
        <v>93</v>
      </c>
      <c r="BZ74" s="100"/>
      <c r="CA74" s="101"/>
    </row>
    <row r="75" spans="1:79" ht="12" customHeight="1">
      <c r="A75" s="98" t="s">
        <v>106</v>
      </c>
      <c r="B75" s="99">
        <v>127273</v>
      </c>
      <c r="C75" s="185">
        <v>276</v>
      </c>
      <c r="D75" s="14">
        <v>0</v>
      </c>
      <c r="E75" s="3">
        <v>4</v>
      </c>
      <c r="F75" s="3">
        <v>0</v>
      </c>
      <c r="G75" s="3">
        <v>4</v>
      </c>
      <c r="H75" s="3">
        <v>2</v>
      </c>
      <c r="I75" s="3">
        <v>2.7</v>
      </c>
      <c r="J75" s="4">
        <v>8.7</v>
      </c>
      <c r="K75" s="3">
        <f>SUM(E75/(C75/1000))</f>
        <v>14.492753623188404</v>
      </c>
      <c r="L75" s="4">
        <f>SUM(J75/(C75/1000))</f>
        <v>31.521739130434778</v>
      </c>
      <c r="M75" s="32">
        <v>119300</v>
      </c>
      <c r="N75" s="32">
        <v>62000</v>
      </c>
      <c r="O75" s="36">
        <v>35700</v>
      </c>
      <c r="P75" s="32">
        <v>217000</v>
      </c>
      <c r="Q75" s="204">
        <f>P75/AG75</f>
        <v>0.58366596017085</v>
      </c>
      <c r="R75" s="36">
        <f>P75/C75</f>
        <v>786.231884057971</v>
      </c>
      <c r="S75" s="32">
        <v>65630</v>
      </c>
      <c r="V75" s="32">
        <v>52922</v>
      </c>
      <c r="W75" s="36">
        <v>10758</v>
      </c>
      <c r="X75" s="32">
        <v>706</v>
      </c>
      <c r="Y75" s="32">
        <v>5127</v>
      </c>
      <c r="Z75" s="36">
        <v>0</v>
      </c>
      <c r="AA75" s="205">
        <f>S75+V75+SUM(X75:Z75)</f>
        <v>124385</v>
      </c>
      <c r="AB75" s="206">
        <f>AA75/AG75</f>
        <v>0.3345589421928626</v>
      </c>
      <c r="AC75" s="36">
        <f>AA75/C75</f>
        <v>450.67028985507244</v>
      </c>
      <c r="AD75" s="32">
        <v>14381</v>
      </c>
      <c r="AE75" s="32">
        <v>1957</v>
      </c>
      <c r="AF75" s="36">
        <v>14065</v>
      </c>
      <c r="AG75" s="32">
        <v>371788</v>
      </c>
      <c r="AH75" s="32">
        <v>48693</v>
      </c>
      <c r="AI75" s="207">
        <f>(S75+U75)/AG75</f>
        <v>0.1765253316406124</v>
      </c>
      <c r="AJ75" s="36">
        <f>AG75/C75</f>
        <v>1347.0579710144928</v>
      </c>
      <c r="AK75" s="160">
        <v>1847</v>
      </c>
      <c r="AL75" s="160">
        <v>227630</v>
      </c>
      <c r="AM75" s="4">
        <f>AL75/C75</f>
        <v>824.7463768115942</v>
      </c>
      <c r="AN75" s="160">
        <v>0</v>
      </c>
      <c r="AO75" s="148">
        <v>0</v>
      </c>
      <c r="AP75" s="160">
        <v>18</v>
      </c>
      <c r="AQ75" s="148">
        <v>60696</v>
      </c>
      <c r="AR75" s="160">
        <v>4</v>
      </c>
      <c r="AS75" s="148">
        <v>2637</v>
      </c>
      <c r="AT75" s="160">
        <v>4</v>
      </c>
      <c r="AU75" s="148">
        <v>632</v>
      </c>
      <c r="AV75" s="160">
        <v>0</v>
      </c>
      <c r="AW75" s="148">
        <v>20</v>
      </c>
      <c r="AX75" s="171">
        <v>1087</v>
      </c>
      <c r="AY75" s="171">
        <v>0</v>
      </c>
      <c r="AZ75" s="148">
        <v>1087</v>
      </c>
      <c r="BA75" s="171">
        <v>137</v>
      </c>
      <c r="BB75" s="171">
        <v>0</v>
      </c>
      <c r="BC75" s="171">
        <v>0</v>
      </c>
      <c r="BD75" s="148">
        <v>137</v>
      </c>
      <c r="BE75" s="3">
        <f>BD75/C75</f>
        <v>0.4963768115942029</v>
      </c>
      <c r="BF75" s="3">
        <f>AZ75/BD75</f>
        <v>7.934306569343065</v>
      </c>
      <c r="BG75" s="148">
        <v>0</v>
      </c>
      <c r="BH75" s="171">
        <v>13305</v>
      </c>
      <c r="BI75" s="160">
        <v>0</v>
      </c>
      <c r="BJ75" s="4">
        <f>BH75/C75</f>
        <v>48.20652173913044</v>
      </c>
      <c r="BK75" s="160">
        <v>29</v>
      </c>
      <c r="BL75" s="148">
        <v>210</v>
      </c>
      <c r="BM75" s="4">
        <f>BL75/C75</f>
        <v>0.7608695652173914</v>
      </c>
      <c r="BN75" s="160">
        <v>69</v>
      </c>
      <c r="BO75" s="160">
        <v>3599</v>
      </c>
      <c r="BP75" s="4">
        <f>BO75/C75</f>
        <v>13.039855072463768</v>
      </c>
      <c r="BQ75" s="148">
        <v>30</v>
      </c>
      <c r="BR75" s="14">
        <f>BQ75/C75</f>
        <v>0.10869565217391304</v>
      </c>
      <c r="BS75" s="100" t="s">
        <v>93</v>
      </c>
      <c r="BT75" s="100" t="s">
        <v>94</v>
      </c>
      <c r="BU75" s="100" t="s">
        <v>94</v>
      </c>
      <c r="BV75" s="101" t="s">
        <v>93</v>
      </c>
      <c r="BW75" s="102" t="s">
        <v>93</v>
      </c>
      <c r="BX75" s="100" t="s">
        <v>93</v>
      </c>
      <c r="BY75" s="100" t="s">
        <v>93</v>
      </c>
      <c r="BZ75" s="100"/>
      <c r="CA75" s="101"/>
    </row>
    <row r="76" spans="1:79" s="142" customFormat="1" ht="12" customHeight="1">
      <c r="A76" s="132" t="s">
        <v>167</v>
      </c>
      <c r="B76" s="141"/>
      <c r="C76" s="153">
        <f>SUM(C74:C75)</f>
        <v>954</v>
      </c>
      <c r="D76" s="134">
        <f aca="true" t="shared" si="74" ref="D76:BO76">SUM(D74:D75)</f>
        <v>0</v>
      </c>
      <c r="E76" s="135">
        <f t="shared" si="74"/>
        <v>8</v>
      </c>
      <c r="F76" s="135">
        <f t="shared" si="74"/>
        <v>0</v>
      </c>
      <c r="G76" s="135">
        <f t="shared" si="74"/>
        <v>8</v>
      </c>
      <c r="H76" s="135">
        <f t="shared" si="74"/>
        <v>3.4</v>
      </c>
      <c r="I76" s="135">
        <f t="shared" si="74"/>
        <v>6.300000000000001</v>
      </c>
      <c r="J76" s="136">
        <f t="shared" si="74"/>
        <v>17.7</v>
      </c>
      <c r="K76" s="135">
        <f t="shared" si="74"/>
        <v>20.392458637937665</v>
      </c>
      <c r="L76" s="136">
        <f t="shared" si="74"/>
        <v>44.79607541362061</v>
      </c>
      <c r="M76" s="137">
        <f t="shared" si="74"/>
        <v>289250</v>
      </c>
      <c r="N76" s="137">
        <f t="shared" si="74"/>
        <v>104000</v>
      </c>
      <c r="O76" s="138">
        <f t="shared" si="74"/>
        <v>81700</v>
      </c>
      <c r="P76" s="137">
        <f t="shared" si="74"/>
        <v>474950</v>
      </c>
      <c r="Q76" s="208">
        <f>P76/AG76</f>
        <v>0.7211366918053546</v>
      </c>
      <c r="R76" s="138">
        <f t="shared" si="74"/>
        <v>1166.689111196614</v>
      </c>
      <c r="S76" s="137">
        <f t="shared" si="74"/>
        <v>120630</v>
      </c>
      <c r="T76" s="137">
        <f t="shared" si="74"/>
        <v>0</v>
      </c>
      <c r="U76" s="138">
        <f t="shared" si="74"/>
        <v>0</v>
      </c>
      <c r="V76" s="137">
        <f t="shared" si="74"/>
        <v>97922</v>
      </c>
      <c r="W76" s="138">
        <f t="shared" si="74"/>
        <v>10758</v>
      </c>
      <c r="X76" s="137">
        <f t="shared" si="74"/>
        <v>706</v>
      </c>
      <c r="Y76" s="137">
        <f t="shared" si="74"/>
        <v>5127</v>
      </c>
      <c r="Z76" s="138">
        <f t="shared" si="74"/>
        <v>25000</v>
      </c>
      <c r="AA76" s="220">
        <f>S76+V76+SUM(X76:Z76)</f>
        <v>249385</v>
      </c>
      <c r="AB76" s="210">
        <f>AA76/AG76</f>
        <v>0.3786518031074394</v>
      </c>
      <c r="AC76" s="211">
        <f>AA76/C76</f>
        <v>261.4098532494759</v>
      </c>
      <c r="AD76" s="137">
        <f t="shared" si="74"/>
        <v>14381</v>
      </c>
      <c r="AE76" s="137">
        <f t="shared" si="74"/>
        <v>6457</v>
      </c>
      <c r="AF76" s="138">
        <f t="shared" si="74"/>
        <v>180390</v>
      </c>
      <c r="AG76" s="137">
        <f t="shared" si="74"/>
        <v>658613</v>
      </c>
      <c r="AH76" s="137">
        <f t="shared" si="74"/>
        <v>90756</v>
      </c>
      <c r="AI76" s="212">
        <f>(V76+W76)/AG76</f>
        <v>0.16501344492137265</v>
      </c>
      <c r="AJ76" s="211">
        <f>AG76/C76</f>
        <v>690.3700209643606</v>
      </c>
      <c r="AK76" s="150">
        <f t="shared" si="74"/>
        <v>2847</v>
      </c>
      <c r="AL76" s="150">
        <f t="shared" si="74"/>
        <v>383630</v>
      </c>
      <c r="AM76" s="213">
        <f>AL76/C76</f>
        <v>402.1278825995807</v>
      </c>
      <c r="AN76" s="150">
        <f t="shared" si="74"/>
        <v>0</v>
      </c>
      <c r="AO76" s="149">
        <f t="shared" si="74"/>
        <v>0</v>
      </c>
      <c r="AP76" s="150">
        <f t="shared" si="74"/>
        <v>18</v>
      </c>
      <c r="AQ76" s="149">
        <f t="shared" si="74"/>
        <v>62019</v>
      </c>
      <c r="AR76" s="150">
        <f t="shared" si="74"/>
        <v>24</v>
      </c>
      <c r="AS76" s="149">
        <f t="shared" si="74"/>
        <v>4316</v>
      </c>
      <c r="AT76" s="150">
        <f t="shared" si="74"/>
        <v>4</v>
      </c>
      <c r="AU76" s="149">
        <f t="shared" si="74"/>
        <v>1123</v>
      </c>
      <c r="AV76" s="150">
        <f t="shared" si="74"/>
        <v>0</v>
      </c>
      <c r="AW76" s="149">
        <f t="shared" si="74"/>
        <v>56</v>
      </c>
      <c r="AX76" s="150">
        <f t="shared" si="74"/>
        <v>2083</v>
      </c>
      <c r="AY76" s="150">
        <f t="shared" si="74"/>
        <v>58</v>
      </c>
      <c r="AZ76" s="149">
        <f t="shared" si="74"/>
        <v>2141</v>
      </c>
      <c r="BA76" s="150">
        <f t="shared" si="74"/>
        <v>405</v>
      </c>
      <c r="BB76" s="150">
        <f t="shared" si="74"/>
        <v>236</v>
      </c>
      <c r="BC76" s="150">
        <f t="shared" si="74"/>
        <v>0</v>
      </c>
      <c r="BD76" s="149">
        <f t="shared" si="74"/>
        <v>641</v>
      </c>
      <c r="BE76" s="214">
        <f>BD76/C76</f>
        <v>0.6719077568134172</v>
      </c>
      <c r="BF76" s="214">
        <f>AZ76/BD76</f>
        <v>3.3400936037441498</v>
      </c>
      <c r="BG76" s="149">
        <f t="shared" si="74"/>
        <v>0</v>
      </c>
      <c r="BH76" s="150">
        <f t="shared" si="74"/>
        <v>13305</v>
      </c>
      <c r="BI76" s="150">
        <f t="shared" si="74"/>
        <v>0</v>
      </c>
      <c r="BJ76" s="213">
        <f>BH76/C76</f>
        <v>13.946540880503145</v>
      </c>
      <c r="BK76" s="150">
        <f t="shared" si="74"/>
        <v>29</v>
      </c>
      <c r="BL76" s="149">
        <f t="shared" si="74"/>
        <v>210</v>
      </c>
      <c r="BM76" s="213">
        <f>BL76/C76</f>
        <v>0.22012578616352202</v>
      </c>
      <c r="BN76" s="150">
        <f t="shared" si="74"/>
        <v>162</v>
      </c>
      <c r="BO76" s="150">
        <f t="shared" si="74"/>
        <v>10799</v>
      </c>
      <c r="BP76" s="213">
        <f>BO76/C76</f>
        <v>11.319706498951781</v>
      </c>
      <c r="BQ76" s="150">
        <f>SUM(BQ74:BQ75)</f>
        <v>70</v>
      </c>
      <c r="BR76" s="213">
        <f>BQ76/C76</f>
        <v>0.07337526205450734</v>
      </c>
      <c r="BS76" s="132"/>
      <c r="BT76" s="132"/>
      <c r="BU76" s="132"/>
      <c r="BV76" s="141"/>
      <c r="BW76" s="132"/>
      <c r="BX76" s="132"/>
      <c r="BY76" s="132"/>
      <c r="BZ76" s="132"/>
      <c r="CA76" s="141"/>
    </row>
    <row r="77" spans="1:79" s="142" customFormat="1" ht="12" customHeight="1">
      <c r="A77" s="132" t="s">
        <v>168</v>
      </c>
      <c r="B77" s="141"/>
      <c r="C77" s="153">
        <f>AVERAGE(C74:C75)</f>
        <v>477</v>
      </c>
      <c r="D77" s="134">
        <f aca="true" t="shared" si="75" ref="D77:BO77">AVERAGE(D74:D75)</f>
        <v>0</v>
      </c>
      <c r="E77" s="135">
        <f t="shared" si="75"/>
        <v>4</v>
      </c>
      <c r="F77" s="135">
        <f t="shared" si="75"/>
        <v>0</v>
      </c>
      <c r="G77" s="135">
        <f t="shared" si="75"/>
        <v>4</v>
      </c>
      <c r="H77" s="135">
        <f t="shared" si="75"/>
        <v>1.7</v>
      </c>
      <c r="I77" s="135">
        <f t="shared" si="75"/>
        <v>3.1500000000000004</v>
      </c>
      <c r="J77" s="136">
        <f t="shared" si="75"/>
        <v>8.85</v>
      </c>
      <c r="K77" s="135">
        <f t="shared" si="75"/>
        <v>10.196229318968832</v>
      </c>
      <c r="L77" s="136">
        <f t="shared" si="75"/>
        <v>22.398037706810307</v>
      </c>
      <c r="M77" s="137">
        <f t="shared" si="75"/>
        <v>144625</v>
      </c>
      <c r="N77" s="137">
        <f t="shared" si="75"/>
        <v>52000</v>
      </c>
      <c r="O77" s="138">
        <f t="shared" si="75"/>
        <v>40850</v>
      </c>
      <c r="P77" s="137">
        <f t="shared" si="75"/>
        <v>237475</v>
      </c>
      <c r="Q77" s="208">
        <f t="shared" si="75"/>
        <v>0.291832980085425</v>
      </c>
      <c r="R77" s="140">
        <f t="shared" si="75"/>
        <v>583.344555598307</v>
      </c>
      <c r="S77" s="140">
        <f t="shared" si="75"/>
        <v>60315</v>
      </c>
      <c r="T77" s="140" t="e">
        <f t="shared" si="75"/>
        <v>#DIV/0!</v>
      </c>
      <c r="U77" s="140" t="e">
        <f t="shared" si="75"/>
        <v>#DIV/0!</v>
      </c>
      <c r="V77" s="140">
        <f t="shared" si="75"/>
        <v>48961</v>
      </c>
      <c r="W77" s="138">
        <f t="shared" si="75"/>
        <v>10758</v>
      </c>
      <c r="X77" s="137">
        <f t="shared" si="75"/>
        <v>706</v>
      </c>
      <c r="Y77" s="137">
        <f t="shared" si="75"/>
        <v>5127</v>
      </c>
      <c r="Z77" s="138">
        <f t="shared" si="75"/>
        <v>12500</v>
      </c>
      <c r="AA77" s="220">
        <f t="shared" si="75"/>
        <v>124692.5</v>
      </c>
      <c r="AB77" s="210">
        <f t="shared" si="75"/>
        <v>0.1672794710964313</v>
      </c>
      <c r="AC77" s="211">
        <f t="shared" si="75"/>
        <v>317.5180357829935</v>
      </c>
      <c r="AD77" s="137">
        <f t="shared" si="75"/>
        <v>14381</v>
      </c>
      <c r="AE77" s="137">
        <f t="shared" si="75"/>
        <v>3228.5</v>
      </c>
      <c r="AF77" s="138">
        <f t="shared" si="75"/>
        <v>90195</v>
      </c>
      <c r="AG77" s="137">
        <f t="shared" si="75"/>
        <v>329306.5</v>
      </c>
      <c r="AH77" s="137">
        <f t="shared" si="75"/>
        <v>45378</v>
      </c>
      <c r="AI77" s="212">
        <f t="shared" si="75"/>
        <v>0.0882626658203062</v>
      </c>
      <c r="AJ77" s="211">
        <f t="shared" si="75"/>
        <v>885.0518468641785</v>
      </c>
      <c r="AK77" s="150">
        <f t="shared" si="75"/>
        <v>1423.5</v>
      </c>
      <c r="AL77" s="150">
        <f t="shared" si="75"/>
        <v>191815</v>
      </c>
      <c r="AM77" s="213">
        <f t="shared" si="75"/>
        <v>527.4174361934078</v>
      </c>
      <c r="AN77" s="150">
        <f t="shared" si="75"/>
        <v>0</v>
      </c>
      <c r="AO77" s="149">
        <f t="shared" si="75"/>
        <v>0</v>
      </c>
      <c r="AP77" s="150">
        <f t="shared" si="75"/>
        <v>18</v>
      </c>
      <c r="AQ77" s="149">
        <f t="shared" si="75"/>
        <v>31009.5</v>
      </c>
      <c r="AR77" s="150">
        <f t="shared" si="75"/>
        <v>12</v>
      </c>
      <c r="AS77" s="149">
        <f t="shared" si="75"/>
        <v>2158</v>
      </c>
      <c r="AT77" s="150">
        <f t="shared" si="75"/>
        <v>2</v>
      </c>
      <c r="AU77" s="149">
        <f t="shared" si="75"/>
        <v>561.5</v>
      </c>
      <c r="AV77" s="150">
        <f t="shared" si="75"/>
        <v>0</v>
      </c>
      <c r="AW77" s="149">
        <f t="shared" si="75"/>
        <v>28</v>
      </c>
      <c r="AX77" s="150">
        <f t="shared" si="75"/>
        <v>1041.5</v>
      </c>
      <c r="AY77" s="150">
        <f t="shared" si="75"/>
        <v>29</v>
      </c>
      <c r="AZ77" s="149">
        <f t="shared" si="75"/>
        <v>1070.5</v>
      </c>
      <c r="BA77" s="150">
        <f t="shared" si="75"/>
        <v>202.5</v>
      </c>
      <c r="BB77" s="150">
        <f t="shared" si="75"/>
        <v>118</v>
      </c>
      <c r="BC77" s="150">
        <f t="shared" si="75"/>
        <v>0</v>
      </c>
      <c r="BD77" s="149">
        <f t="shared" si="75"/>
        <v>320.5</v>
      </c>
      <c r="BE77" s="214">
        <f t="shared" si="75"/>
        <v>0.619869821726305</v>
      </c>
      <c r="BF77" s="214">
        <f t="shared" si="75"/>
        <v>3.9671532846715327</v>
      </c>
      <c r="BG77" s="149">
        <f t="shared" si="75"/>
        <v>0</v>
      </c>
      <c r="BH77" s="150">
        <f t="shared" si="75"/>
        <v>13305</v>
      </c>
      <c r="BI77" s="150">
        <f t="shared" si="75"/>
        <v>0</v>
      </c>
      <c r="BJ77" s="213">
        <f t="shared" si="75"/>
        <v>24.10326086956522</v>
      </c>
      <c r="BK77" s="150">
        <f t="shared" si="75"/>
        <v>29</v>
      </c>
      <c r="BL77" s="149">
        <f t="shared" si="75"/>
        <v>210</v>
      </c>
      <c r="BM77" s="213">
        <f t="shared" si="75"/>
        <v>0.3804347826086957</v>
      </c>
      <c r="BN77" s="150">
        <f t="shared" si="75"/>
        <v>81</v>
      </c>
      <c r="BO77" s="150">
        <f t="shared" si="75"/>
        <v>5399.5</v>
      </c>
      <c r="BP77" s="213">
        <f>AVERAGE(BP74:BP75)</f>
        <v>11.82966204950622</v>
      </c>
      <c r="BQ77" s="150">
        <f>AVERAGE(BQ74:BQ75)</f>
        <v>35</v>
      </c>
      <c r="BR77" s="213">
        <f>AVERAGE(BR74:BR75)</f>
        <v>0.08384635116070283</v>
      </c>
      <c r="BS77" s="132"/>
      <c r="BT77" s="132"/>
      <c r="BU77" s="132"/>
      <c r="BV77" s="141"/>
      <c r="BW77" s="132"/>
      <c r="BX77" s="132"/>
      <c r="BY77" s="132"/>
      <c r="BZ77" s="132"/>
      <c r="CA77" s="141"/>
    </row>
    <row r="78" spans="1:79" s="22" customFormat="1" ht="12" customHeight="1">
      <c r="A78" s="23"/>
      <c r="B78" s="8"/>
      <c r="C78" s="183"/>
      <c r="D78" s="82"/>
      <c r="E78" s="9"/>
      <c r="F78" s="9"/>
      <c r="G78" s="9"/>
      <c r="H78" s="9"/>
      <c r="I78" s="9"/>
      <c r="J78" s="11"/>
      <c r="K78" s="9"/>
      <c r="L78" s="11"/>
      <c r="M78" s="33"/>
      <c r="N78" s="33"/>
      <c r="O78" s="31"/>
      <c r="P78" s="33"/>
      <c r="Q78" s="198"/>
      <c r="R78" s="31"/>
      <c r="S78" s="33"/>
      <c r="T78" s="33"/>
      <c r="U78" s="31"/>
      <c r="V78" s="37"/>
      <c r="W78" s="38"/>
      <c r="X78" s="37"/>
      <c r="Y78" s="37"/>
      <c r="Z78" s="38"/>
      <c r="AA78" s="37"/>
      <c r="AB78" s="231"/>
      <c r="AC78" s="38"/>
      <c r="AD78" s="37"/>
      <c r="AE78" s="37"/>
      <c r="AF78" s="38"/>
      <c r="AG78" s="37"/>
      <c r="AH78" s="37"/>
      <c r="AI78" s="232"/>
      <c r="AJ78" s="38"/>
      <c r="AK78" s="165"/>
      <c r="AL78" s="165"/>
      <c r="AM78" s="233"/>
      <c r="AN78" s="165"/>
      <c r="AO78" s="145"/>
      <c r="AP78" s="165"/>
      <c r="AQ78" s="145"/>
      <c r="AR78" s="165"/>
      <c r="AS78" s="145"/>
      <c r="AT78" s="165"/>
      <c r="AU78" s="145"/>
      <c r="AV78" s="165"/>
      <c r="AW78" s="145"/>
      <c r="AX78" s="165"/>
      <c r="AY78" s="165"/>
      <c r="AZ78" s="181"/>
      <c r="BA78" s="165"/>
      <c r="BB78" s="165"/>
      <c r="BC78" s="165"/>
      <c r="BD78" s="145"/>
      <c r="BE78" s="234"/>
      <c r="BF78" s="234"/>
      <c r="BG78" s="145"/>
      <c r="BH78" s="165"/>
      <c r="BI78" s="165"/>
      <c r="BJ78" s="233"/>
      <c r="BK78" s="165"/>
      <c r="BL78" s="145"/>
      <c r="BM78" s="233"/>
      <c r="BN78" s="165"/>
      <c r="BO78" s="165"/>
      <c r="BP78" s="233"/>
      <c r="BQ78" s="145"/>
      <c r="BR78" s="235"/>
      <c r="BS78" s="23"/>
      <c r="BT78" s="23"/>
      <c r="BU78" s="23"/>
      <c r="BV78" s="7"/>
      <c r="BW78" s="23"/>
      <c r="BX78" s="23"/>
      <c r="BY78" s="23"/>
      <c r="BZ78" s="23"/>
      <c r="CA78" s="7"/>
    </row>
    <row r="79" ht="27">
      <c r="A79" s="74" t="s">
        <v>160</v>
      </c>
    </row>
    <row r="80" ht="9">
      <c r="A80" s="71"/>
    </row>
    <row r="81" ht="18">
      <c r="A81" s="75" t="s">
        <v>204</v>
      </c>
    </row>
    <row r="82" ht="9">
      <c r="A82" s="72"/>
    </row>
    <row r="83" ht="27">
      <c r="A83" s="76" t="s">
        <v>191</v>
      </c>
    </row>
    <row r="84" ht="9">
      <c r="A84" s="72"/>
    </row>
    <row r="85" spans="1:87" s="70" customFormat="1" ht="12" customHeight="1">
      <c r="A85" s="47" t="s">
        <v>174</v>
      </c>
      <c r="B85" s="119"/>
      <c r="C85" s="189"/>
      <c r="D85" s="120"/>
      <c r="E85" s="121"/>
      <c r="F85" s="121"/>
      <c r="G85" s="121"/>
      <c r="H85" s="121"/>
      <c r="I85" s="121"/>
      <c r="J85" s="122"/>
      <c r="K85" s="121"/>
      <c r="L85" s="122"/>
      <c r="M85" s="123"/>
      <c r="N85" s="123"/>
      <c r="O85" s="124"/>
      <c r="P85" s="123"/>
      <c r="Q85" s="204"/>
      <c r="R85" s="124"/>
      <c r="S85" s="125"/>
      <c r="T85" s="123"/>
      <c r="U85" s="124"/>
      <c r="V85" s="123"/>
      <c r="W85" s="124"/>
      <c r="X85" s="123"/>
      <c r="Y85" s="123"/>
      <c r="Z85" s="124"/>
      <c r="AA85" s="125"/>
      <c r="AB85" s="236"/>
      <c r="AC85" s="237"/>
      <c r="AD85" s="123"/>
      <c r="AE85" s="123"/>
      <c r="AF85" s="124"/>
      <c r="AG85" s="123"/>
      <c r="AH85" s="123"/>
      <c r="AI85" s="236"/>
      <c r="AJ85" s="237"/>
      <c r="AK85" s="167"/>
      <c r="AL85" s="167"/>
      <c r="AM85" s="238"/>
      <c r="AN85" s="167"/>
      <c r="AO85" s="155"/>
      <c r="AP85" s="167"/>
      <c r="AQ85" s="155"/>
      <c r="AR85" s="167"/>
      <c r="AS85" s="155"/>
      <c r="AT85" s="167"/>
      <c r="AU85" s="155"/>
      <c r="AV85" s="167"/>
      <c r="AW85" s="155"/>
      <c r="AX85" s="167"/>
      <c r="AY85" s="167"/>
      <c r="AZ85" s="155"/>
      <c r="BA85" s="167"/>
      <c r="BB85" s="167"/>
      <c r="BC85" s="167"/>
      <c r="BD85" s="155"/>
      <c r="BE85" s="239"/>
      <c r="BF85" s="239"/>
      <c r="BG85" s="155"/>
      <c r="BH85" s="167"/>
      <c r="BI85" s="167"/>
      <c r="BJ85" s="238"/>
      <c r="BK85" s="169" t="s">
        <v>175</v>
      </c>
      <c r="BL85" s="154"/>
      <c r="BM85" s="238"/>
      <c r="BN85" s="166"/>
      <c r="BO85" s="166"/>
      <c r="BP85" s="238"/>
      <c r="BQ85" s="154"/>
      <c r="BR85" s="240"/>
      <c r="BS85" s="126"/>
      <c r="BT85" s="126"/>
      <c r="BU85" s="126"/>
      <c r="BV85" s="127"/>
      <c r="BW85" s="126"/>
      <c r="BX85" s="126"/>
      <c r="BY85" s="126"/>
      <c r="BZ85" s="126"/>
      <c r="CA85" s="127"/>
      <c r="CB85" s="128"/>
      <c r="CC85" s="128"/>
      <c r="CD85" s="128"/>
      <c r="CE85" s="128"/>
      <c r="CF85" s="128"/>
      <c r="CG85" s="128"/>
      <c r="CH85" s="128"/>
      <c r="CI85" s="128"/>
    </row>
    <row r="86" spans="1:87" s="70" customFormat="1" ht="12" customHeight="1">
      <c r="A86" s="47" t="s">
        <v>176</v>
      </c>
      <c r="B86" s="119"/>
      <c r="C86" s="189"/>
      <c r="D86" s="120"/>
      <c r="E86" s="121"/>
      <c r="F86" s="121"/>
      <c r="G86" s="121"/>
      <c r="H86" s="121"/>
      <c r="I86" s="121"/>
      <c r="J86" s="122"/>
      <c r="K86" s="121"/>
      <c r="L86" s="122"/>
      <c r="M86" s="123"/>
      <c r="N86" s="123"/>
      <c r="O86" s="124"/>
      <c r="P86" s="123"/>
      <c r="Q86" s="204"/>
      <c r="R86" s="124"/>
      <c r="S86" s="125"/>
      <c r="T86" s="123"/>
      <c r="U86" s="124"/>
      <c r="V86" s="123"/>
      <c r="W86" s="124"/>
      <c r="X86" s="123"/>
      <c r="Y86" s="123"/>
      <c r="Z86" s="124"/>
      <c r="AA86" s="125"/>
      <c r="AB86" s="236"/>
      <c r="AC86" s="237"/>
      <c r="AD86" s="123"/>
      <c r="AE86" s="123"/>
      <c r="AF86" s="124"/>
      <c r="AG86" s="123"/>
      <c r="AH86" s="123"/>
      <c r="AI86" s="236"/>
      <c r="AJ86" s="237"/>
      <c r="AK86" s="167"/>
      <c r="AL86" s="167"/>
      <c r="AM86" s="238"/>
      <c r="AN86" s="167"/>
      <c r="AO86" s="155"/>
      <c r="AP86" s="167"/>
      <c r="AQ86" s="155"/>
      <c r="AR86" s="167"/>
      <c r="AS86" s="155"/>
      <c r="AT86" s="167"/>
      <c r="AU86" s="155"/>
      <c r="AV86" s="167"/>
      <c r="AW86" s="155"/>
      <c r="AX86" s="167"/>
      <c r="AY86" s="167"/>
      <c r="AZ86" s="155"/>
      <c r="BA86" s="167"/>
      <c r="BB86" s="167"/>
      <c r="BC86" s="167"/>
      <c r="BD86" s="155"/>
      <c r="BE86" s="239"/>
      <c r="BF86" s="239"/>
      <c r="BG86" s="155"/>
      <c r="BH86" s="167"/>
      <c r="BI86" s="167"/>
      <c r="BJ86" s="238"/>
      <c r="BK86" s="169" t="s">
        <v>175</v>
      </c>
      <c r="BL86" s="154"/>
      <c r="BM86" s="238"/>
      <c r="BN86" s="166"/>
      <c r="BO86" s="166"/>
      <c r="BP86" s="238"/>
      <c r="BQ86" s="154"/>
      <c r="BR86" s="240"/>
      <c r="BS86" s="126"/>
      <c r="BT86" s="126"/>
      <c r="BU86" s="126"/>
      <c r="BV86" s="127"/>
      <c r="BW86" s="126"/>
      <c r="BX86" s="126"/>
      <c r="BY86" s="126"/>
      <c r="BZ86" s="126"/>
      <c r="CA86" s="127"/>
      <c r="CB86" s="128"/>
      <c r="CC86" s="128"/>
      <c r="CD86" s="128"/>
      <c r="CE86" s="128"/>
      <c r="CF86" s="128"/>
      <c r="CG86" s="128"/>
      <c r="CH86" s="128"/>
      <c r="CI86" s="128"/>
    </row>
    <row r="87" spans="1:87" s="70" customFormat="1" ht="12" customHeight="1">
      <c r="A87" s="47" t="s">
        <v>177</v>
      </c>
      <c r="B87" s="119"/>
      <c r="C87" s="189"/>
      <c r="D87" s="120"/>
      <c r="E87" s="121"/>
      <c r="F87" s="121"/>
      <c r="G87" s="121"/>
      <c r="H87" s="121"/>
      <c r="I87" s="121"/>
      <c r="J87" s="122"/>
      <c r="K87" s="121"/>
      <c r="L87" s="122"/>
      <c r="M87" s="123"/>
      <c r="N87" s="123"/>
      <c r="O87" s="124"/>
      <c r="P87" s="123"/>
      <c r="Q87" s="204"/>
      <c r="R87" s="124"/>
      <c r="S87" s="125"/>
      <c r="T87" s="123"/>
      <c r="U87" s="124"/>
      <c r="V87" s="123"/>
      <c r="W87" s="124"/>
      <c r="X87" s="123"/>
      <c r="Y87" s="123"/>
      <c r="Z87" s="124"/>
      <c r="AA87" s="125"/>
      <c r="AB87" s="236"/>
      <c r="AC87" s="237"/>
      <c r="AD87" s="123"/>
      <c r="AE87" s="123"/>
      <c r="AF87" s="124"/>
      <c r="AG87" s="123"/>
      <c r="AH87" s="123"/>
      <c r="AI87" s="236"/>
      <c r="AJ87" s="237"/>
      <c r="AK87" s="167"/>
      <c r="AL87" s="167"/>
      <c r="AM87" s="238"/>
      <c r="AN87" s="167"/>
      <c r="AO87" s="155"/>
      <c r="AP87" s="167"/>
      <c r="AQ87" s="155"/>
      <c r="AR87" s="167"/>
      <c r="AS87" s="155"/>
      <c r="AT87" s="167"/>
      <c r="AU87" s="155"/>
      <c r="AV87" s="167"/>
      <c r="AW87" s="155"/>
      <c r="AX87" s="167"/>
      <c r="AY87" s="167"/>
      <c r="AZ87" s="155"/>
      <c r="BA87" s="167"/>
      <c r="BB87" s="167"/>
      <c r="BC87" s="167"/>
      <c r="BD87" s="155"/>
      <c r="BE87" s="239"/>
      <c r="BF87" s="239"/>
      <c r="BG87" s="155"/>
      <c r="BH87" s="167"/>
      <c r="BI87" s="167"/>
      <c r="BJ87" s="238"/>
      <c r="BK87" s="169" t="s">
        <v>175</v>
      </c>
      <c r="BL87" s="154"/>
      <c r="BM87" s="238"/>
      <c r="BN87" s="166"/>
      <c r="BO87" s="166"/>
      <c r="BP87" s="238"/>
      <c r="BQ87" s="154"/>
      <c r="BR87" s="240"/>
      <c r="BS87" s="126"/>
      <c r="BT87" s="126"/>
      <c r="BU87" s="126"/>
      <c r="BV87" s="127"/>
      <c r="BW87" s="126"/>
      <c r="BX87" s="126"/>
      <c r="BY87" s="126"/>
      <c r="BZ87" s="126"/>
      <c r="CA87" s="127"/>
      <c r="CB87" s="128"/>
      <c r="CC87" s="128"/>
      <c r="CD87" s="128"/>
      <c r="CE87" s="128"/>
      <c r="CF87" s="128"/>
      <c r="CG87" s="128"/>
      <c r="CH87" s="128"/>
      <c r="CI87" s="128"/>
    </row>
    <row r="88" spans="1:87" s="70" customFormat="1" ht="12" customHeight="1">
      <c r="A88" s="47" t="s">
        <v>178</v>
      </c>
      <c r="B88" s="119"/>
      <c r="C88" s="189"/>
      <c r="D88" s="120"/>
      <c r="E88" s="121"/>
      <c r="F88" s="121"/>
      <c r="G88" s="121"/>
      <c r="H88" s="121"/>
      <c r="I88" s="121"/>
      <c r="J88" s="122"/>
      <c r="K88" s="121"/>
      <c r="L88" s="122"/>
      <c r="M88" s="123"/>
      <c r="N88" s="123"/>
      <c r="O88" s="124"/>
      <c r="P88" s="123"/>
      <c r="Q88" s="204"/>
      <c r="R88" s="124"/>
      <c r="S88" s="125"/>
      <c r="T88" s="123"/>
      <c r="U88" s="124"/>
      <c r="V88" s="123"/>
      <c r="W88" s="124"/>
      <c r="X88" s="123"/>
      <c r="Y88" s="123"/>
      <c r="Z88" s="124"/>
      <c r="AA88" s="125"/>
      <c r="AB88" s="236"/>
      <c r="AC88" s="237"/>
      <c r="AD88" s="123"/>
      <c r="AE88" s="123"/>
      <c r="AF88" s="124"/>
      <c r="AG88" s="123"/>
      <c r="AH88" s="123"/>
      <c r="AI88" s="236"/>
      <c r="AJ88" s="237"/>
      <c r="AK88" s="167"/>
      <c r="AL88" s="167"/>
      <c r="AM88" s="238"/>
      <c r="AN88" s="167"/>
      <c r="AO88" s="155"/>
      <c r="AP88" s="167"/>
      <c r="AQ88" s="155"/>
      <c r="AR88" s="167"/>
      <c r="AS88" s="155"/>
      <c r="AT88" s="167"/>
      <c r="AU88" s="155"/>
      <c r="AV88" s="167"/>
      <c r="AW88" s="155"/>
      <c r="AX88" s="167"/>
      <c r="AY88" s="167"/>
      <c r="AZ88" s="155"/>
      <c r="BA88" s="167"/>
      <c r="BB88" s="167"/>
      <c r="BC88" s="167"/>
      <c r="BD88" s="155"/>
      <c r="BE88" s="239"/>
      <c r="BF88" s="239"/>
      <c r="BG88" s="155"/>
      <c r="BH88" s="167"/>
      <c r="BI88" s="167"/>
      <c r="BJ88" s="238"/>
      <c r="BK88" s="169" t="s">
        <v>175</v>
      </c>
      <c r="BL88" s="154"/>
      <c r="BM88" s="238"/>
      <c r="BN88" s="166"/>
      <c r="BO88" s="166"/>
      <c r="BP88" s="238"/>
      <c r="BQ88" s="154"/>
      <c r="BR88" s="240"/>
      <c r="BS88" s="126"/>
      <c r="BT88" s="126"/>
      <c r="BU88" s="126"/>
      <c r="BV88" s="127"/>
      <c r="BW88" s="126"/>
      <c r="BX88" s="126"/>
      <c r="BY88" s="126"/>
      <c r="BZ88" s="126"/>
      <c r="CA88" s="127"/>
      <c r="CB88" s="128"/>
      <c r="CC88" s="128"/>
      <c r="CD88" s="128"/>
      <c r="CE88" s="128"/>
      <c r="CF88" s="128"/>
      <c r="CG88" s="128"/>
      <c r="CH88" s="128"/>
      <c r="CI88" s="128"/>
    </row>
    <row r="89" spans="1:87" s="70" customFormat="1" ht="12" customHeight="1">
      <c r="A89" s="47" t="s">
        <v>179</v>
      </c>
      <c r="B89" s="119"/>
      <c r="C89" s="189"/>
      <c r="D89" s="120"/>
      <c r="E89" s="121"/>
      <c r="F89" s="121"/>
      <c r="G89" s="121"/>
      <c r="H89" s="121"/>
      <c r="I89" s="121"/>
      <c r="J89" s="122"/>
      <c r="K89" s="121"/>
      <c r="L89" s="122"/>
      <c r="M89" s="123"/>
      <c r="N89" s="123"/>
      <c r="O89" s="124"/>
      <c r="P89" s="123"/>
      <c r="Q89" s="204"/>
      <c r="R89" s="124"/>
      <c r="S89" s="125"/>
      <c r="T89" s="123"/>
      <c r="U89" s="124"/>
      <c r="V89" s="123"/>
      <c r="W89" s="124"/>
      <c r="X89" s="123"/>
      <c r="Y89" s="123"/>
      <c r="Z89" s="124"/>
      <c r="AA89" s="125"/>
      <c r="AB89" s="236"/>
      <c r="AC89" s="237"/>
      <c r="AD89" s="123"/>
      <c r="AE89" s="123"/>
      <c r="AF89" s="124"/>
      <c r="AG89" s="123"/>
      <c r="AH89" s="123"/>
      <c r="AI89" s="236"/>
      <c r="AJ89" s="237"/>
      <c r="AK89" s="167"/>
      <c r="AL89" s="167"/>
      <c r="AM89" s="238"/>
      <c r="AN89" s="167"/>
      <c r="AO89" s="155"/>
      <c r="AP89" s="167"/>
      <c r="AQ89" s="155"/>
      <c r="AR89" s="167"/>
      <c r="AS89" s="155"/>
      <c r="AT89" s="167"/>
      <c r="AU89" s="155"/>
      <c r="AV89" s="167"/>
      <c r="AW89" s="155"/>
      <c r="AX89" s="167"/>
      <c r="AY89" s="167"/>
      <c r="AZ89" s="155"/>
      <c r="BA89" s="167"/>
      <c r="BB89" s="167"/>
      <c r="BC89" s="167"/>
      <c r="BD89" s="155"/>
      <c r="BE89" s="239"/>
      <c r="BF89" s="239"/>
      <c r="BG89" s="155"/>
      <c r="BH89" s="167"/>
      <c r="BI89" s="167"/>
      <c r="BJ89" s="238"/>
      <c r="BK89" s="169" t="s">
        <v>175</v>
      </c>
      <c r="BL89" s="154"/>
      <c r="BM89" s="238"/>
      <c r="BN89" s="166"/>
      <c r="BO89" s="166"/>
      <c r="BP89" s="238"/>
      <c r="BQ89" s="154"/>
      <c r="BR89" s="240"/>
      <c r="BS89" s="126"/>
      <c r="BT89" s="126"/>
      <c r="BU89" s="126"/>
      <c r="BV89" s="127"/>
      <c r="BW89" s="126"/>
      <c r="BX89" s="126"/>
      <c r="BY89" s="126"/>
      <c r="BZ89" s="126"/>
      <c r="CA89" s="127"/>
      <c r="CB89" s="128"/>
      <c r="CC89" s="128"/>
      <c r="CD89" s="128"/>
      <c r="CE89" s="128"/>
      <c r="CF89" s="128"/>
      <c r="CG89" s="128"/>
      <c r="CH89" s="128"/>
      <c r="CI89" s="128"/>
    </row>
    <row r="90" spans="1:87" s="70" customFormat="1" ht="11.25" customHeight="1">
      <c r="A90" s="47" t="s">
        <v>180</v>
      </c>
      <c r="B90" s="119"/>
      <c r="C90" s="189"/>
      <c r="D90" s="120"/>
      <c r="E90" s="121"/>
      <c r="F90" s="121"/>
      <c r="G90" s="121"/>
      <c r="H90" s="121"/>
      <c r="I90" s="121"/>
      <c r="J90" s="122"/>
      <c r="K90" s="121"/>
      <c r="L90" s="122"/>
      <c r="M90" s="123"/>
      <c r="N90" s="123"/>
      <c r="O90" s="124"/>
      <c r="P90" s="123"/>
      <c r="Q90" s="204"/>
      <c r="R90" s="124"/>
      <c r="S90" s="125"/>
      <c r="T90" s="123"/>
      <c r="U90" s="124"/>
      <c r="V90" s="123"/>
      <c r="W90" s="124"/>
      <c r="X90" s="123"/>
      <c r="Y90" s="123"/>
      <c r="Z90" s="124"/>
      <c r="AA90" s="125"/>
      <c r="AB90" s="236"/>
      <c r="AC90" s="237"/>
      <c r="AD90" s="123"/>
      <c r="AE90" s="123"/>
      <c r="AF90" s="124"/>
      <c r="AG90" s="123"/>
      <c r="AH90" s="123"/>
      <c r="AI90" s="236"/>
      <c r="AJ90" s="237"/>
      <c r="AK90" s="167"/>
      <c r="AL90" s="167"/>
      <c r="AM90" s="238"/>
      <c r="AN90" s="167"/>
      <c r="AO90" s="155"/>
      <c r="AP90" s="167"/>
      <c r="AQ90" s="155"/>
      <c r="AR90" s="167"/>
      <c r="AS90" s="155"/>
      <c r="AT90" s="167"/>
      <c r="AU90" s="155"/>
      <c r="AV90" s="167"/>
      <c r="AW90" s="155"/>
      <c r="AX90" s="167"/>
      <c r="AY90" s="167"/>
      <c r="AZ90" s="155"/>
      <c r="BA90" s="167"/>
      <c r="BB90" s="167"/>
      <c r="BC90" s="167"/>
      <c r="BD90" s="155"/>
      <c r="BE90" s="239"/>
      <c r="BF90" s="239"/>
      <c r="BG90" s="155"/>
      <c r="BH90" s="167"/>
      <c r="BI90" s="167"/>
      <c r="BJ90" s="238"/>
      <c r="BK90" s="169" t="s">
        <v>175</v>
      </c>
      <c r="BL90" s="154"/>
      <c r="BM90" s="238"/>
      <c r="BN90" s="166"/>
      <c r="BO90" s="166"/>
      <c r="BP90" s="238"/>
      <c r="BQ90" s="154"/>
      <c r="BR90" s="240"/>
      <c r="BS90" s="126"/>
      <c r="BT90" s="126"/>
      <c r="BU90" s="126"/>
      <c r="BV90" s="127"/>
      <c r="BW90" s="126"/>
      <c r="BX90" s="126"/>
      <c r="BY90" s="126"/>
      <c r="BZ90" s="126"/>
      <c r="CA90" s="127"/>
      <c r="CB90" s="128"/>
      <c r="CC90" s="128"/>
      <c r="CD90" s="128"/>
      <c r="CE90" s="128"/>
      <c r="CF90" s="128"/>
      <c r="CG90" s="128"/>
      <c r="CH90" s="128"/>
      <c r="CI90" s="128"/>
    </row>
    <row r="91" spans="1:79" s="128" customFormat="1" ht="11.25" customHeight="1">
      <c r="A91" s="131"/>
      <c r="B91" s="119"/>
      <c r="C91" s="189"/>
      <c r="D91" s="120"/>
      <c r="E91" s="121"/>
      <c r="F91" s="121"/>
      <c r="G91" s="121"/>
      <c r="H91" s="121"/>
      <c r="I91" s="121"/>
      <c r="J91" s="122"/>
      <c r="K91" s="121"/>
      <c r="L91" s="122"/>
      <c r="M91" s="123"/>
      <c r="N91" s="123"/>
      <c r="O91" s="124"/>
      <c r="P91" s="123"/>
      <c r="Q91" s="204"/>
      <c r="R91" s="124"/>
      <c r="S91" s="125"/>
      <c r="T91" s="123"/>
      <c r="U91" s="124"/>
      <c r="V91" s="123"/>
      <c r="W91" s="124"/>
      <c r="X91" s="123"/>
      <c r="Y91" s="123"/>
      <c r="Z91" s="124"/>
      <c r="AA91" s="125"/>
      <c r="AB91" s="236"/>
      <c r="AC91" s="237"/>
      <c r="AD91" s="123"/>
      <c r="AE91" s="123"/>
      <c r="AF91" s="124"/>
      <c r="AG91" s="123"/>
      <c r="AH91" s="123"/>
      <c r="AI91" s="236"/>
      <c r="AJ91" s="237"/>
      <c r="AK91" s="167"/>
      <c r="AL91" s="167"/>
      <c r="AM91" s="238"/>
      <c r="AN91" s="167"/>
      <c r="AO91" s="155"/>
      <c r="AP91" s="167"/>
      <c r="AQ91" s="155"/>
      <c r="AR91" s="167"/>
      <c r="AS91" s="155"/>
      <c r="AT91" s="167"/>
      <c r="AU91" s="155"/>
      <c r="AV91" s="167"/>
      <c r="AW91" s="155"/>
      <c r="AX91" s="167"/>
      <c r="AY91" s="167"/>
      <c r="AZ91" s="155"/>
      <c r="BA91" s="167"/>
      <c r="BB91" s="167"/>
      <c r="BC91" s="167"/>
      <c r="BD91" s="155"/>
      <c r="BE91" s="239"/>
      <c r="BF91" s="239"/>
      <c r="BG91" s="155"/>
      <c r="BH91" s="167"/>
      <c r="BI91" s="167"/>
      <c r="BJ91" s="238"/>
      <c r="BK91" s="169"/>
      <c r="BL91" s="154"/>
      <c r="BM91" s="238"/>
      <c r="BN91" s="166"/>
      <c r="BO91" s="166"/>
      <c r="BP91" s="238"/>
      <c r="BQ91" s="154"/>
      <c r="BR91" s="240"/>
      <c r="BS91" s="126"/>
      <c r="BT91" s="126"/>
      <c r="BU91" s="126"/>
      <c r="BV91" s="127"/>
      <c r="BW91" s="126"/>
      <c r="BX91" s="126"/>
      <c r="BY91" s="126"/>
      <c r="BZ91" s="126"/>
      <c r="CA91" s="127"/>
    </row>
    <row r="92" ht="18">
      <c r="A92" s="77" t="s">
        <v>192</v>
      </c>
    </row>
    <row r="93" spans="1:79" s="128" customFormat="1" ht="11.25" customHeight="1">
      <c r="A93" s="131"/>
      <c r="B93" s="119"/>
      <c r="C93" s="189"/>
      <c r="D93" s="120"/>
      <c r="E93" s="121"/>
      <c r="F93" s="121"/>
      <c r="G93" s="121"/>
      <c r="H93" s="121"/>
      <c r="I93" s="121"/>
      <c r="J93" s="122"/>
      <c r="K93" s="121"/>
      <c r="L93" s="122"/>
      <c r="M93" s="123"/>
      <c r="N93" s="123"/>
      <c r="O93" s="124"/>
      <c r="P93" s="123"/>
      <c r="Q93" s="204"/>
      <c r="R93" s="124"/>
      <c r="S93" s="125"/>
      <c r="T93" s="123"/>
      <c r="U93" s="124"/>
      <c r="V93" s="123"/>
      <c r="W93" s="124"/>
      <c r="X93" s="123"/>
      <c r="Y93" s="123"/>
      <c r="Z93" s="124"/>
      <c r="AA93" s="125"/>
      <c r="AB93" s="236"/>
      <c r="AC93" s="237"/>
      <c r="AD93" s="123"/>
      <c r="AE93" s="123"/>
      <c r="AF93" s="124"/>
      <c r="AG93" s="123"/>
      <c r="AH93" s="123"/>
      <c r="AI93" s="236"/>
      <c r="AJ93" s="237"/>
      <c r="AK93" s="167"/>
      <c r="AL93" s="167"/>
      <c r="AM93" s="238"/>
      <c r="AN93" s="167"/>
      <c r="AO93" s="155"/>
      <c r="AP93" s="167"/>
      <c r="AQ93" s="155"/>
      <c r="AR93" s="167"/>
      <c r="AS93" s="155"/>
      <c r="AT93" s="167"/>
      <c r="AU93" s="155"/>
      <c r="AV93" s="167"/>
      <c r="AW93" s="155"/>
      <c r="AX93" s="167"/>
      <c r="AY93" s="167"/>
      <c r="AZ93" s="155"/>
      <c r="BA93" s="167"/>
      <c r="BB93" s="167"/>
      <c r="BC93" s="167"/>
      <c r="BD93" s="155"/>
      <c r="BE93" s="239"/>
      <c r="BF93" s="239"/>
      <c r="BG93" s="155"/>
      <c r="BH93" s="167"/>
      <c r="BI93" s="167"/>
      <c r="BJ93" s="238"/>
      <c r="BK93" s="169"/>
      <c r="BL93" s="154"/>
      <c r="BM93" s="238"/>
      <c r="BN93" s="166"/>
      <c r="BO93" s="166"/>
      <c r="BP93" s="238"/>
      <c r="BQ93" s="154"/>
      <c r="BR93" s="240"/>
      <c r="BS93" s="126"/>
      <c r="BT93" s="126"/>
      <c r="BU93" s="126"/>
      <c r="BV93" s="127"/>
      <c r="BW93" s="126"/>
      <c r="BX93" s="126"/>
      <c r="BY93" s="126"/>
      <c r="BZ93" s="126"/>
      <c r="CA93" s="127"/>
    </row>
    <row r="94" spans="1:87" s="48" customFormat="1" ht="12" customHeight="1">
      <c r="A94" s="48" t="s">
        <v>181</v>
      </c>
      <c r="B94" s="119"/>
      <c r="C94" s="189"/>
      <c r="D94" s="120"/>
      <c r="E94" s="121"/>
      <c r="F94" s="121"/>
      <c r="G94" s="121"/>
      <c r="H94" s="121"/>
      <c r="I94" s="121"/>
      <c r="J94" s="122"/>
      <c r="K94" s="121"/>
      <c r="L94" s="122"/>
      <c r="M94" s="123"/>
      <c r="N94" s="123"/>
      <c r="O94" s="124"/>
      <c r="P94" s="123"/>
      <c r="Q94" s="204"/>
      <c r="R94" s="124"/>
      <c r="S94" s="125"/>
      <c r="T94" s="123"/>
      <c r="U94" s="124"/>
      <c r="V94" s="123"/>
      <c r="W94" s="124"/>
      <c r="X94" s="123"/>
      <c r="Y94" s="123"/>
      <c r="Z94" s="124"/>
      <c r="AA94" s="125"/>
      <c r="AB94" s="236"/>
      <c r="AC94" s="237"/>
      <c r="AD94" s="123"/>
      <c r="AE94" s="123"/>
      <c r="AF94" s="124"/>
      <c r="AG94" s="123"/>
      <c r="AH94" s="123"/>
      <c r="AI94" s="236"/>
      <c r="AJ94" s="237"/>
      <c r="AK94" s="167"/>
      <c r="AL94" s="167"/>
      <c r="AM94" s="238"/>
      <c r="AN94" s="167"/>
      <c r="AO94" s="155"/>
      <c r="AP94" s="167"/>
      <c r="AQ94" s="155"/>
      <c r="AR94" s="167"/>
      <c r="AS94" s="155"/>
      <c r="AT94" s="167"/>
      <c r="AU94" s="155"/>
      <c r="AV94" s="167"/>
      <c r="AW94" s="155"/>
      <c r="AX94" s="167"/>
      <c r="AY94" s="167"/>
      <c r="AZ94" s="155"/>
      <c r="BA94" s="167"/>
      <c r="BB94" s="167"/>
      <c r="BC94" s="167"/>
      <c r="BD94" s="155"/>
      <c r="BE94" s="239"/>
      <c r="BF94" s="239"/>
      <c r="BG94" s="155"/>
      <c r="BH94" s="167"/>
      <c r="BI94" s="167"/>
      <c r="BJ94" s="238"/>
      <c r="BK94" s="169" t="s">
        <v>175</v>
      </c>
      <c r="BL94" s="155"/>
      <c r="BM94" s="238"/>
      <c r="BN94" s="167"/>
      <c r="BO94" s="167"/>
      <c r="BP94" s="238"/>
      <c r="BQ94" s="155"/>
      <c r="BR94" s="240"/>
      <c r="BS94" s="129"/>
      <c r="BT94" s="129"/>
      <c r="BU94" s="129"/>
      <c r="BV94" s="130"/>
      <c r="BW94" s="129"/>
      <c r="BX94" s="129"/>
      <c r="BY94" s="129"/>
      <c r="BZ94" s="129"/>
      <c r="CA94" s="130"/>
      <c r="CB94" s="131"/>
      <c r="CC94" s="131"/>
      <c r="CD94" s="131"/>
      <c r="CE94" s="131"/>
      <c r="CF94" s="131"/>
      <c r="CG94" s="131"/>
      <c r="CH94" s="131"/>
      <c r="CI94" s="131"/>
    </row>
    <row r="95" spans="1:87" s="48" customFormat="1" ht="12" customHeight="1">
      <c r="A95" s="48" t="s">
        <v>182</v>
      </c>
      <c r="B95" s="119"/>
      <c r="C95" s="189"/>
      <c r="D95" s="120"/>
      <c r="E95" s="121"/>
      <c r="F95" s="121"/>
      <c r="G95" s="121"/>
      <c r="H95" s="121"/>
      <c r="I95" s="121"/>
      <c r="J95" s="122"/>
      <c r="K95" s="121"/>
      <c r="L95" s="122"/>
      <c r="M95" s="123"/>
      <c r="N95" s="123"/>
      <c r="O95" s="124"/>
      <c r="P95" s="123"/>
      <c r="Q95" s="204"/>
      <c r="R95" s="124"/>
      <c r="S95" s="125"/>
      <c r="T95" s="123"/>
      <c r="U95" s="124"/>
      <c r="V95" s="123"/>
      <c r="W95" s="124"/>
      <c r="X95" s="123"/>
      <c r="Y95" s="123"/>
      <c r="Z95" s="124"/>
      <c r="AA95" s="125"/>
      <c r="AB95" s="236"/>
      <c r="AC95" s="237"/>
      <c r="AD95" s="123"/>
      <c r="AE95" s="123"/>
      <c r="AF95" s="124"/>
      <c r="AG95" s="123"/>
      <c r="AH95" s="123"/>
      <c r="AI95" s="236"/>
      <c r="AJ95" s="237"/>
      <c r="AK95" s="167"/>
      <c r="AL95" s="167"/>
      <c r="AM95" s="238"/>
      <c r="AN95" s="167"/>
      <c r="AO95" s="155"/>
      <c r="AP95" s="167"/>
      <c r="AQ95" s="155"/>
      <c r="AR95" s="167"/>
      <c r="AS95" s="155"/>
      <c r="AT95" s="167"/>
      <c r="AU95" s="155"/>
      <c r="AV95" s="167"/>
      <c r="AW95" s="155"/>
      <c r="AX95" s="167"/>
      <c r="AY95" s="167"/>
      <c r="AZ95" s="155"/>
      <c r="BA95" s="167"/>
      <c r="BB95" s="167"/>
      <c r="BC95" s="167"/>
      <c r="BD95" s="155"/>
      <c r="BE95" s="239"/>
      <c r="BF95" s="239"/>
      <c r="BG95" s="155"/>
      <c r="BH95" s="167"/>
      <c r="BI95" s="167"/>
      <c r="BJ95" s="238"/>
      <c r="BK95" s="169" t="s">
        <v>175</v>
      </c>
      <c r="BL95" s="155"/>
      <c r="BM95" s="238"/>
      <c r="BN95" s="167"/>
      <c r="BO95" s="167"/>
      <c r="BP95" s="238"/>
      <c r="BQ95" s="155"/>
      <c r="BR95" s="240"/>
      <c r="BS95" s="129"/>
      <c r="BT95" s="129"/>
      <c r="BU95" s="129"/>
      <c r="BV95" s="130"/>
      <c r="BW95" s="129"/>
      <c r="BX95" s="129"/>
      <c r="BY95" s="129"/>
      <c r="BZ95" s="129"/>
      <c r="CA95" s="130"/>
      <c r="CB95" s="131"/>
      <c r="CC95" s="131"/>
      <c r="CD95" s="131"/>
      <c r="CE95" s="131"/>
      <c r="CF95" s="131"/>
      <c r="CG95" s="131"/>
      <c r="CH95" s="131"/>
      <c r="CI95" s="131"/>
    </row>
    <row r="96" spans="1:87" s="48" customFormat="1" ht="12" customHeight="1">
      <c r="A96" s="48" t="s">
        <v>183</v>
      </c>
      <c r="B96" s="119"/>
      <c r="C96" s="189"/>
      <c r="D96" s="120"/>
      <c r="E96" s="121"/>
      <c r="F96" s="121"/>
      <c r="G96" s="121"/>
      <c r="H96" s="121"/>
      <c r="I96" s="121"/>
      <c r="J96" s="122"/>
      <c r="K96" s="121"/>
      <c r="L96" s="122"/>
      <c r="M96" s="123"/>
      <c r="N96" s="123"/>
      <c r="O96" s="124"/>
      <c r="P96" s="123"/>
      <c r="Q96" s="204"/>
      <c r="R96" s="124"/>
      <c r="S96" s="125"/>
      <c r="T96" s="123"/>
      <c r="U96" s="124"/>
      <c r="V96" s="123"/>
      <c r="W96" s="124"/>
      <c r="X96" s="123"/>
      <c r="Y96" s="123"/>
      <c r="Z96" s="124"/>
      <c r="AA96" s="125"/>
      <c r="AB96" s="236"/>
      <c r="AC96" s="237"/>
      <c r="AD96" s="123"/>
      <c r="AE96" s="123"/>
      <c r="AF96" s="124"/>
      <c r="AG96" s="123"/>
      <c r="AH96" s="123"/>
      <c r="AI96" s="236"/>
      <c r="AJ96" s="237"/>
      <c r="AK96" s="167"/>
      <c r="AL96" s="167"/>
      <c r="AM96" s="238"/>
      <c r="AN96" s="167"/>
      <c r="AO96" s="155"/>
      <c r="AP96" s="167"/>
      <c r="AQ96" s="155"/>
      <c r="AR96" s="167"/>
      <c r="AS96" s="155"/>
      <c r="AT96" s="167"/>
      <c r="AU96" s="155"/>
      <c r="AV96" s="167"/>
      <c r="AW96" s="155"/>
      <c r="AX96" s="167"/>
      <c r="AY96" s="167"/>
      <c r="AZ96" s="155"/>
      <c r="BA96" s="167"/>
      <c r="BB96" s="167"/>
      <c r="BC96" s="167"/>
      <c r="BD96" s="155"/>
      <c r="BE96" s="239"/>
      <c r="BF96" s="239"/>
      <c r="BG96" s="155"/>
      <c r="BH96" s="167"/>
      <c r="BI96" s="167"/>
      <c r="BJ96" s="238"/>
      <c r="BK96" s="169" t="s">
        <v>175</v>
      </c>
      <c r="BL96" s="155"/>
      <c r="BM96" s="238"/>
      <c r="BN96" s="167"/>
      <c r="BO96" s="167"/>
      <c r="BP96" s="238"/>
      <c r="BQ96" s="155"/>
      <c r="BR96" s="240"/>
      <c r="BS96" s="129"/>
      <c r="BT96" s="129"/>
      <c r="BU96" s="129"/>
      <c r="BV96" s="130"/>
      <c r="BW96" s="129"/>
      <c r="BX96" s="129"/>
      <c r="BY96" s="129"/>
      <c r="BZ96" s="129"/>
      <c r="CA96" s="130"/>
      <c r="CB96" s="131"/>
      <c r="CC96" s="131"/>
      <c r="CD96" s="131"/>
      <c r="CE96" s="131"/>
      <c r="CF96" s="131"/>
      <c r="CG96" s="131"/>
      <c r="CH96" s="131"/>
      <c r="CI96" s="131"/>
    </row>
    <row r="97" spans="1:87" s="48" customFormat="1" ht="12" customHeight="1">
      <c r="A97" s="48" t="s">
        <v>184</v>
      </c>
      <c r="B97" s="119"/>
      <c r="C97" s="189"/>
      <c r="D97" s="120"/>
      <c r="E97" s="121"/>
      <c r="F97" s="121"/>
      <c r="G97" s="121"/>
      <c r="H97" s="121"/>
      <c r="I97" s="121"/>
      <c r="J97" s="122"/>
      <c r="K97" s="121"/>
      <c r="L97" s="122"/>
      <c r="M97" s="123"/>
      <c r="N97" s="123"/>
      <c r="O97" s="124"/>
      <c r="P97" s="123"/>
      <c r="Q97" s="204"/>
      <c r="R97" s="124"/>
      <c r="S97" s="125"/>
      <c r="T97" s="123"/>
      <c r="U97" s="124"/>
      <c r="V97" s="123"/>
      <c r="W97" s="124"/>
      <c r="X97" s="123"/>
      <c r="Y97" s="123"/>
      <c r="Z97" s="124"/>
      <c r="AA97" s="125"/>
      <c r="AB97" s="236"/>
      <c r="AC97" s="237"/>
      <c r="AD97" s="123"/>
      <c r="AE97" s="123"/>
      <c r="AF97" s="124"/>
      <c r="AG97" s="123"/>
      <c r="AH97" s="123"/>
      <c r="AI97" s="236"/>
      <c r="AJ97" s="237"/>
      <c r="AK97" s="167"/>
      <c r="AL97" s="167"/>
      <c r="AM97" s="238"/>
      <c r="AN97" s="167"/>
      <c r="AO97" s="155"/>
      <c r="AP97" s="167"/>
      <c r="AQ97" s="155"/>
      <c r="AR97" s="167"/>
      <c r="AS97" s="155"/>
      <c r="AT97" s="167"/>
      <c r="AU97" s="155"/>
      <c r="AV97" s="167"/>
      <c r="AW97" s="155"/>
      <c r="AX97" s="167"/>
      <c r="AY97" s="167"/>
      <c r="AZ97" s="155"/>
      <c r="BA97" s="167"/>
      <c r="BB97" s="167"/>
      <c r="BC97" s="167"/>
      <c r="BD97" s="155"/>
      <c r="BE97" s="239"/>
      <c r="BF97" s="239"/>
      <c r="BG97" s="155"/>
      <c r="BH97" s="167"/>
      <c r="BI97" s="167"/>
      <c r="BJ97" s="238"/>
      <c r="BK97" s="169" t="s">
        <v>175</v>
      </c>
      <c r="BL97" s="155"/>
      <c r="BM97" s="238"/>
      <c r="BN97" s="167"/>
      <c r="BO97" s="167"/>
      <c r="BP97" s="238"/>
      <c r="BQ97" s="155"/>
      <c r="BR97" s="240"/>
      <c r="BS97" s="129"/>
      <c r="BT97" s="129"/>
      <c r="BU97" s="129"/>
      <c r="BV97" s="130"/>
      <c r="BW97" s="129"/>
      <c r="BX97" s="129"/>
      <c r="BY97" s="129"/>
      <c r="BZ97" s="129"/>
      <c r="CA97" s="130"/>
      <c r="CB97" s="131"/>
      <c r="CC97" s="131"/>
      <c r="CD97" s="131"/>
      <c r="CE97" s="131"/>
      <c r="CF97" s="131"/>
      <c r="CG97" s="131"/>
      <c r="CH97" s="131"/>
      <c r="CI97" s="131"/>
    </row>
    <row r="98" spans="1:87" s="48" customFormat="1" ht="12" customHeight="1">
      <c r="A98" s="48" t="s">
        <v>185</v>
      </c>
      <c r="B98" s="119"/>
      <c r="C98" s="189"/>
      <c r="D98" s="120"/>
      <c r="E98" s="121"/>
      <c r="F98" s="121"/>
      <c r="G98" s="121"/>
      <c r="H98" s="121"/>
      <c r="I98" s="121"/>
      <c r="J98" s="122"/>
      <c r="K98" s="121"/>
      <c r="L98" s="122"/>
      <c r="M98" s="123"/>
      <c r="N98" s="123"/>
      <c r="O98" s="124"/>
      <c r="P98" s="123"/>
      <c r="Q98" s="204"/>
      <c r="R98" s="124"/>
      <c r="S98" s="125"/>
      <c r="T98" s="123"/>
      <c r="U98" s="124"/>
      <c r="V98" s="123"/>
      <c r="W98" s="124"/>
      <c r="X98" s="123"/>
      <c r="Y98" s="123"/>
      <c r="Z98" s="124"/>
      <c r="AA98" s="125"/>
      <c r="AB98" s="236"/>
      <c r="AC98" s="237"/>
      <c r="AD98" s="123"/>
      <c r="AE98" s="123"/>
      <c r="AF98" s="124"/>
      <c r="AG98" s="123"/>
      <c r="AH98" s="123"/>
      <c r="AI98" s="236"/>
      <c r="AJ98" s="237"/>
      <c r="AK98" s="167"/>
      <c r="AL98" s="167"/>
      <c r="AM98" s="238"/>
      <c r="AN98" s="167"/>
      <c r="AO98" s="155"/>
      <c r="AP98" s="167"/>
      <c r="AQ98" s="155"/>
      <c r="AR98" s="167"/>
      <c r="AS98" s="155"/>
      <c r="AT98" s="167"/>
      <c r="AU98" s="155"/>
      <c r="AV98" s="167"/>
      <c r="AW98" s="155"/>
      <c r="AX98" s="167"/>
      <c r="AY98" s="167"/>
      <c r="AZ98" s="155"/>
      <c r="BA98" s="167"/>
      <c r="BB98" s="167"/>
      <c r="BC98" s="167"/>
      <c r="BD98" s="155"/>
      <c r="BE98" s="239"/>
      <c r="BF98" s="239"/>
      <c r="BG98" s="155"/>
      <c r="BH98" s="167"/>
      <c r="BI98" s="167"/>
      <c r="BJ98" s="238"/>
      <c r="BK98" s="169" t="s">
        <v>175</v>
      </c>
      <c r="BL98" s="155"/>
      <c r="BM98" s="238"/>
      <c r="BN98" s="167"/>
      <c r="BO98" s="167"/>
      <c r="BP98" s="238"/>
      <c r="BQ98" s="155"/>
      <c r="BR98" s="240"/>
      <c r="BS98" s="129"/>
      <c r="BT98" s="129"/>
      <c r="BU98" s="129"/>
      <c r="BV98" s="130"/>
      <c r="BW98" s="129"/>
      <c r="BX98" s="129"/>
      <c r="BY98" s="129"/>
      <c r="BZ98" s="129"/>
      <c r="CA98" s="130"/>
      <c r="CB98" s="131"/>
      <c r="CC98" s="131"/>
      <c r="CD98" s="131"/>
      <c r="CE98" s="131"/>
      <c r="CF98" s="131"/>
      <c r="CG98" s="131"/>
      <c r="CH98" s="131"/>
      <c r="CI98" s="131"/>
    </row>
    <row r="99" spans="1:87" s="48" customFormat="1" ht="12" customHeight="1">
      <c r="A99" s="48" t="s">
        <v>186</v>
      </c>
      <c r="B99" s="119"/>
      <c r="C99" s="189"/>
      <c r="D99" s="120"/>
      <c r="E99" s="121"/>
      <c r="F99" s="121"/>
      <c r="G99" s="121"/>
      <c r="H99" s="121"/>
      <c r="I99" s="121"/>
      <c r="J99" s="122"/>
      <c r="K99" s="121"/>
      <c r="L99" s="122"/>
      <c r="M99" s="123"/>
      <c r="N99" s="123"/>
      <c r="O99" s="124"/>
      <c r="P99" s="123"/>
      <c r="Q99" s="204"/>
      <c r="R99" s="124"/>
      <c r="S99" s="125"/>
      <c r="T99" s="123"/>
      <c r="U99" s="124"/>
      <c r="V99" s="123"/>
      <c r="W99" s="124"/>
      <c r="X99" s="123"/>
      <c r="Y99" s="123"/>
      <c r="Z99" s="124"/>
      <c r="AA99" s="125"/>
      <c r="AB99" s="236"/>
      <c r="AC99" s="237"/>
      <c r="AD99" s="123"/>
      <c r="AE99" s="123"/>
      <c r="AF99" s="124"/>
      <c r="AG99" s="123"/>
      <c r="AH99" s="123"/>
      <c r="AI99" s="236"/>
      <c r="AJ99" s="237"/>
      <c r="AK99" s="167"/>
      <c r="AL99" s="167"/>
      <c r="AM99" s="238"/>
      <c r="AN99" s="167"/>
      <c r="AO99" s="155"/>
      <c r="AP99" s="167"/>
      <c r="AQ99" s="155"/>
      <c r="AR99" s="167"/>
      <c r="AS99" s="155"/>
      <c r="AT99" s="167"/>
      <c r="AU99" s="155"/>
      <c r="AV99" s="167"/>
      <c r="AW99" s="155"/>
      <c r="AX99" s="167"/>
      <c r="AY99" s="167"/>
      <c r="AZ99" s="155"/>
      <c r="BA99" s="167"/>
      <c r="BB99" s="167"/>
      <c r="BC99" s="167"/>
      <c r="BD99" s="155"/>
      <c r="BE99" s="239"/>
      <c r="BF99" s="239"/>
      <c r="BG99" s="155"/>
      <c r="BH99" s="167"/>
      <c r="BI99" s="167"/>
      <c r="BJ99" s="238"/>
      <c r="BK99" s="169" t="s">
        <v>175</v>
      </c>
      <c r="BL99" s="155"/>
      <c r="BM99" s="238"/>
      <c r="BN99" s="167"/>
      <c r="BO99" s="167"/>
      <c r="BP99" s="238"/>
      <c r="BQ99" s="155"/>
      <c r="BR99" s="240"/>
      <c r="BS99" s="129"/>
      <c r="BT99" s="129"/>
      <c r="BU99" s="129"/>
      <c r="BV99" s="130"/>
      <c r="BW99" s="129"/>
      <c r="BX99" s="129"/>
      <c r="BY99" s="129"/>
      <c r="BZ99" s="129"/>
      <c r="CA99" s="130"/>
      <c r="CB99" s="131"/>
      <c r="CC99" s="131"/>
      <c r="CD99" s="131"/>
      <c r="CE99" s="131"/>
      <c r="CF99" s="131"/>
      <c r="CG99" s="131"/>
      <c r="CH99" s="131"/>
      <c r="CI99" s="131"/>
    </row>
    <row r="100" spans="1:87" s="48" customFormat="1" ht="12" customHeight="1">
      <c r="A100" s="48" t="s">
        <v>187</v>
      </c>
      <c r="B100" s="119"/>
      <c r="C100" s="189"/>
      <c r="D100" s="120"/>
      <c r="E100" s="121"/>
      <c r="F100" s="121"/>
      <c r="G100" s="121"/>
      <c r="H100" s="121"/>
      <c r="I100" s="121"/>
      <c r="J100" s="122"/>
      <c r="K100" s="121"/>
      <c r="L100" s="122"/>
      <c r="M100" s="123"/>
      <c r="N100" s="123"/>
      <c r="O100" s="124"/>
      <c r="P100" s="123"/>
      <c r="Q100" s="204"/>
      <c r="R100" s="124"/>
      <c r="S100" s="125"/>
      <c r="T100" s="123"/>
      <c r="U100" s="124"/>
      <c r="V100" s="123"/>
      <c r="W100" s="124"/>
      <c r="X100" s="123"/>
      <c r="Y100" s="123"/>
      <c r="Z100" s="124"/>
      <c r="AA100" s="125"/>
      <c r="AB100" s="236"/>
      <c r="AC100" s="237"/>
      <c r="AD100" s="123"/>
      <c r="AE100" s="123"/>
      <c r="AF100" s="124"/>
      <c r="AG100" s="123"/>
      <c r="AH100" s="123"/>
      <c r="AI100" s="236"/>
      <c r="AJ100" s="237"/>
      <c r="AK100" s="167"/>
      <c r="AL100" s="167"/>
      <c r="AM100" s="238"/>
      <c r="AN100" s="167"/>
      <c r="AO100" s="155"/>
      <c r="AP100" s="167"/>
      <c r="AQ100" s="155"/>
      <c r="AR100" s="167"/>
      <c r="AS100" s="155"/>
      <c r="AT100" s="167"/>
      <c r="AU100" s="155"/>
      <c r="AV100" s="167"/>
      <c r="AW100" s="155"/>
      <c r="AX100" s="167"/>
      <c r="AY100" s="167"/>
      <c r="AZ100" s="155"/>
      <c r="BA100" s="167"/>
      <c r="BB100" s="167"/>
      <c r="BC100" s="167"/>
      <c r="BD100" s="155"/>
      <c r="BE100" s="239"/>
      <c r="BF100" s="239"/>
      <c r="BG100" s="155"/>
      <c r="BH100" s="167"/>
      <c r="BI100" s="167"/>
      <c r="BJ100" s="238"/>
      <c r="BK100" s="169" t="s">
        <v>175</v>
      </c>
      <c r="BL100" s="155"/>
      <c r="BM100" s="238"/>
      <c r="BN100" s="167"/>
      <c r="BO100" s="167"/>
      <c r="BP100" s="238"/>
      <c r="BQ100" s="155"/>
      <c r="BR100" s="240"/>
      <c r="BS100" s="129"/>
      <c r="BT100" s="129"/>
      <c r="BU100" s="129"/>
      <c r="BV100" s="130"/>
      <c r="BW100" s="129"/>
      <c r="BX100" s="129"/>
      <c r="BY100" s="129"/>
      <c r="BZ100" s="129"/>
      <c r="CA100" s="130"/>
      <c r="CB100" s="131"/>
      <c r="CC100" s="131"/>
      <c r="CD100" s="131"/>
      <c r="CE100" s="131"/>
      <c r="CF100" s="131"/>
      <c r="CG100" s="131"/>
      <c r="CH100" s="131"/>
      <c r="CI100" s="131"/>
    </row>
    <row r="101" spans="1:87" s="48" customFormat="1" ht="12" customHeight="1">
      <c r="A101" s="48" t="s">
        <v>188</v>
      </c>
      <c r="B101" s="119"/>
      <c r="C101" s="189"/>
      <c r="D101" s="120"/>
      <c r="E101" s="121"/>
      <c r="F101" s="121"/>
      <c r="G101" s="121"/>
      <c r="H101" s="121"/>
      <c r="I101" s="121"/>
      <c r="J101" s="122"/>
      <c r="K101" s="121"/>
      <c r="L101" s="122"/>
      <c r="M101" s="123"/>
      <c r="N101" s="123"/>
      <c r="O101" s="124"/>
      <c r="P101" s="123"/>
      <c r="Q101" s="204"/>
      <c r="R101" s="124"/>
      <c r="S101" s="125"/>
      <c r="T101" s="123"/>
      <c r="U101" s="124"/>
      <c r="V101" s="123"/>
      <c r="W101" s="124"/>
      <c r="X101" s="123"/>
      <c r="Y101" s="123"/>
      <c r="Z101" s="124"/>
      <c r="AA101" s="125"/>
      <c r="AB101" s="236"/>
      <c r="AC101" s="237"/>
      <c r="AD101" s="123"/>
      <c r="AE101" s="123"/>
      <c r="AF101" s="124"/>
      <c r="AG101" s="123"/>
      <c r="AH101" s="123"/>
      <c r="AI101" s="236"/>
      <c r="AJ101" s="237"/>
      <c r="AK101" s="167"/>
      <c r="AL101" s="167"/>
      <c r="AM101" s="238"/>
      <c r="AN101" s="167"/>
      <c r="AO101" s="155"/>
      <c r="AP101" s="167"/>
      <c r="AQ101" s="155"/>
      <c r="AR101" s="167"/>
      <c r="AS101" s="155"/>
      <c r="AT101" s="167"/>
      <c r="AU101" s="155"/>
      <c r="AV101" s="167"/>
      <c r="AW101" s="155"/>
      <c r="AX101" s="167"/>
      <c r="AY101" s="167"/>
      <c r="AZ101" s="155"/>
      <c r="BA101" s="167"/>
      <c r="BB101" s="167"/>
      <c r="BC101" s="167"/>
      <c r="BD101" s="155"/>
      <c r="BE101" s="239"/>
      <c r="BF101" s="239"/>
      <c r="BG101" s="155"/>
      <c r="BH101" s="167"/>
      <c r="BI101" s="167"/>
      <c r="BJ101" s="238"/>
      <c r="BK101" s="169" t="s">
        <v>175</v>
      </c>
      <c r="BL101" s="155"/>
      <c r="BM101" s="238"/>
      <c r="BN101" s="167"/>
      <c r="BO101" s="167"/>
      <c r="BP101" s="238"/>
      <c r="BQ101" s="155"/>
      <c r="BR101" s="240"/>
      <c r="BS101" s="129"/>
      <c r="BT101" s="129"/>
      <c r="BU101" s="129"/>
      <c r="BV101" s="130"/>
      <c r="BW101" s="129"/>
      <c r="BX101" s="129"/>
      <c r="BY101" s="129"/>
      <c r="BZ101" s="129"/>
      <c r="CA101" s="130"/>
      <c r="CB101" s="131"/>
      <c r="CC101" s="131"/>
      <c r="CD101" s="131"/>
      <c r="CE101" s="131"/>
      <c r="CF101" s="131"/>
      <c r="CG101" s="131"/>
      <c r="CH101" s="131"/>
      <c r="CI101" s="131"/>
    </row>
    <row r="102" spans="1:87" s="48" customFormat="1" ht="12" customHeight="1">
      <c r="A102" s="48" t="s">
        <v>189</v>
      </c>
      <c r="B102" s="119"/>
      <c r="C102" s="189"/>
      <c r="D102" s="120"/>
      <c r="E102" s="121"/>
      <c r="F102" s="121"/>
      <c r="G102" s="121"/>
      <c r="H102" s="121"/>
      <c r="I102" s="121"/>
      <c r="J102" s="122"/>
      <c r="K102" s="121"/>
      <c r="L102" s="122"/>
      <c r="M102" s="123"/>
      <c r="N102" s="123"/>
      <c r="O102" s="124"/>
      <c r="P102" s="123"/>
      <c r="Q102" s="204"/>
      <c r="R102" s="124"/>
      <c r="S102" s="125"/>
      <c r="T102" s="123"/>
      <c r="U102" s="124"/>
      <c r="V102" s="123"/>
      <c r="W102" s="124"/>
      <c r="X102" s="123"/>
      <c r="Y102" s="123"/>
      <c r="Z102" s="124"/>
      <c r="AA102" s="125"/>
      <c r="AB102" s="236"/>
      <c r="AC102" s="237"/>
      <c r="AD102" s="123"/>
      <c r="AE102" s="123"/>
      <c r="AF102" s="124"/>
      <c r="AG102" s="123"/>
      <c r="AH102" s="123"/>
      <c r="AI102" s="236"/>
      <c r="AJ102" s="237"/>
      <c r="AK102" s="167"/>
      <c r="AL102" s="167"/>
      <c r="AM102" s="238"/>
      <c r="AN102" s="167"/>
      <c r="AO102" s="155"/>
      <c r="AP102" s="167"/>
      <c r="AQ102" s="155"/>
      <c r="AR102" s="167"/>
      <c r="AS102" s="155"/>
      <c r="AT102" s="167"/>
      <c r="AU102" s="155"/>
      <c r="AV102" s="167"/>
      <c r="AW102" s="155"/>
      <c r="AX102" s="167"/>
      <c r="AY102" s="167"/>
      <c r="AZ102" s="155"/>
      <c r="BA102" s="167"/>
      <c r="BB102" s="167"/>
      <c r="BC102" s="167"/>
      <c r="BD102" s="155"/>
      <c r="BE102" s="239"/>
      <c r="BF102" s="239"/>
      <c r="BG102" s="155"/>
      <c r="BH102" s="167"/>
      <c r="BI102" s="167"/>
      <c r="BJ102" s="238"/>
      <c r="BK102" s="169" t="s">
        <v>175</v>
      </c>
      <c r="BL102" s="155"/>
      <c r="BM102" s="238"/>
      <c r="BN102" s="167"/>
      <c r="BO102" s="167"/>
      <c r="BP102" s="238"/>
      <c r="BQ102" s="155"/>
      <c r="BR102" s="240"/>
      <c r="BS102" s="129"/>
      <c r="BT102" s="129"/>
      <c r="BU102" s="129"/>
      <c r="BV102" s="130"/>
      <c r="BW102" s="129"/>
      <c r="BX102" s="129"/>
      <c r="BY102" s="129"/>
      <c r="BZ102" s="129"/>
      <c r="CA102" s="130"/>
      <c r="CB102" s="131"/>
      <c r="CC102" s="131"/>
      <c r="CD102" s="131"/>
      <c r="CE102" s="131"/>
      <c r="CF102" s="131"/>
      <c r="CG102" s="131"/>
      <c r="CH102" s="131"/>
      <c r="CI102" s="131"/>
    </row>
    <row r="103" spans="1:79" s="19" customFormat="1" ht="12" customHeight="1">
      <c r="A103" s="46"/>
      <c r="B103" s="15"/>
      <c r="C103" s="190"/>
      <c r="D103" s="28"/>
      <c r="E103" s="16"/>
      <c r="F103" s="17"/>
      <c r="G103" s="17"/>
      <c r="H103" s="17"/>
      <c r="I103" s="17"/>
      <c r="J103" s="18"/>
      <c r="K103" s="17"/>
      <c r="L103" s="18"/>
      <c r="M103" s="34"/>
      <c r="N103" s="34"/>
      <c r="O103" s="35"/>
      <c r="P103" s="34"/>
      <c r="Q103" s="204"/>
      <c r="R103" s="35"/>
      <c r="S103" s="32"/>
      <c r="T103" s="34"/>
      <c r="U103" s="35"/>
      <c r="V103" s="34"/>
      <c r="W103" s="35"/>
      <c r="X103" s="34"/>
      <c r="Y103" s="34"/>
      <c r="Z103" s="35"/>
      <c r="AA103" s="32"/>
      <c r="AB103" s="206"/>
      <c r="AC103" s="36"/>
      <c r="AD103" s="34"/>
      <c r="AE103" s="34"/>
      <c r="AF103" s="35"/>
      <c r="AG103" s="34"/>
      <c r="AH103" s="34"/>
      <c r="AI103" s="207"/>
      <c r="AJ103" s="36"/>
      <c r="AK103" s="168"/>
      <c r="AL103" s="168"/>
      <c r="AM103" s="4"/>
      <c r="AN103" s="168"/>
      <c r="AO103" s="156"/>
      <c r="AP103" s="168"/>
      <c r="AQ103" s="156"/>
      <c r="AR103" s="168"/>
      <c r="AS103" s="156"/>
      <c r="AT103" s="175"/>
      <c r="AU103" s="156"/>
      <c r="AV103" s="168"/>
      <c r="AW103" s="156"/>
      <c r="AX103" s="168"/>
      <c r="AY103" s="168"/>
      <c r="AZ103" s="156"/>
      <c r="BA103" s="168"/>
      <c r="BB103" s="168"/>
      <c r="BC103" s="168"/>
      <c r="BD103" s="156"/>
      <c r="BE103" s="3"/>
      <c r="BF103" s="3"/>
      <c r="BG103" s="156"/>
      <c r="BH103" s="168"/>
      <c r="BI103" s="175"/>
      <c r="BJ103" s="4"/>
      <c r="BK103" s="168"/>
      <c r="BL103" s="156"/>
      <c r="BM103" s="4"/>
      <c r="BN103" s="168"/>
      <c r="BO103" s="168"/>
      <c r="BP103" s="4"/>
      <c r="BQ103" s="156"/>
      <c r="BR103" s="14"/>
      <c r="BS103" s="20"/>
      <c r="BT103" s="20"/>
      <c r="BU103" s="20"/>
      <c r="BV103" s="80"/>
      <c r="BW103" s="20"/>
      <c r="BX103" s="20"/>
      <c r="BY103" s="20"/>
      <c r="BZ103" s="20"/>
      <c r="CA103" s="80"/>
    </row>
    <row r="104" ht="12" customHeight="1">
      <c r="A104" s="78" t="s">
        <v>157</v>
      </c>
    </row>
    <row r="105" ht="12" customHeight="1">
      <c r="A105" s="21" t="s">
        <v>190</v>
      </c>
    </row>
    <row r="106" spans="1:79" s="19" customFormat="1" ht="12" customHeight="1">
      <c r="A106" s="46"/>
      <c r="B106" s="15"/>
      <c r="C106" s="190"/>
      <c r="D106" s="28"/>
      <c r="E106" s="16"/>
      <c r="F106" s="17"/>
      <c r="G106" s="17"/>
      <c r="H106" s="17"/>
      <c r="I106" s="17"/>
      <c r="J106" s="18"/>
      <c r="K106" s="17"/>
      <c r="L106" s="18"/>
      <c r="M106" s="34"/>
      <c r="N106" s="34"/>
      <c r="O106" s="35"/>
      <c r="P106" s="34"/>
      <c r="Q106" s="204"/>
      <c r="R106" s="35"/>
      <c r="S106" s="32"/>
      <c r="T106" s="34"/>
      <c r="U106" s="35"/>
      <c r="V106" s="34"/>
      <c r="W106" s="35"/>
      <c r="X106" s="34"/>
      <c r="Y106" s="34"/>
      <c r="Z106" s="35"/>
      <c r="AA106" s="32"/>
      <c r="AB106" s="206"/>
      <c r="AC106" s="36"/>
      <c r="AD106" s="34"/>
      <c r="AE106" s="34"/>
      <c r="AF106" s="35"/>
      <c r="AG106" s="34"/>
      <c r="AH106" s="34"/>
      <c r="AI106" s="207"/>
      <c r="AJ106" s="36"/>
      <c r="AK106" s="168"/>
      <c r="AL106" s="168"/>
      <c r="AM106" s="4"/>
      <c r="AN106" s="168"/>
      <c r="AO106" s="156"/>
      <c r="AP106" s="168"/>
      <c r="AQ106" s="156"/>
      <c r="AR106" s="168"/>
      <c r="AS106" s="156"/>
      <c r="AT106" s="175"/>
      <c r="AU106" s="156"/>
      <c r="AV106" s="168"/>
      <c r="AW106" s="156"/>
      <c r="AX106" s="168"/>
      <c r="AY106" s="168"/>
      <c r="AZ106" s="156"/>
      <c r="BA106" s="168"/>
      <c r="BB106" s="168"/>
      <c r="BC106" s="168"/>
      <c r="BD106" s="156"/>
      <c r="BE106" s="3"/>
      <c r="BF106" s="3"/>
      <c r="BG106" s="156"/>
      <c r="BH106" s="168"/>
      <c r="BI106" s="175"/>
      <c r="BJ106" s="4"/>
      <c r="BK106" s="168"/>
      <c r="BL106" s="156"/>
      <c r="BM106" s="4"/>
      <c r="BN106" s="168"/>
      <c r="BO106" s="168"/>
      <c r="BP106" s="4"/>
      <c r="BQ106" s="156"/>
      <c r="BR106" s="14"/>
      <c r="BS106" s="20"/>
      <c r="BT106" s="20"/>
      <c r="BU106" s="20"/>
      <c r="BV106" s="80"/>
      <c r="BW106" s="20"/>
      <c r="BX106" s="20"/>
      <c r="BY106" s="20"/>
      <c r="BZ106" s="20"/>
      <c r="CA106" s="80"/>
    </row>
    <row r="107" spans="1:79" s="19" customFormat="1" ht="12" customHeight="1">
      <c r="A107" s="46"/>
      <c r="B107" s="15"/>
      <c r="C107" s="190"/>
      <c r="D107" s="28"/>
      <c r="E107" s="16"/>
      <c r="F107" s="17"/>
      <c r="G107" s="17"/>
      <c r="H107" s="17"/>
      <c r="I107" s="17"/>
      <c r="J107" s="18"/>
      <c r="K107" s="17"/>
      <c r="L107" s="18"/>
      <c r="M107" s="34"/>
      <c r="N107" s="34"/>
      <c r="O107" s="35"/>
      <c r="P107" s="34"/>
      <c r="Q107" s="204"/>
      <c r="R107" s="35"/>
      <c r="S107" s="32"/>
      <c r="T107" s="34"/>
      <c r="U107" s="35"/>
      <c r="V107" s="34"/>
      <c r="W107" s="35"/>
      <c r="X107" s="34"/>
      <c r="Y107" s="34"/>
      <c r="Z107" s="35"/>
      <c r="AA107" s="32"/>
      <c r="AB107" s="206"/>
      <c r="AC107" s="36"/>
      <c r="AD107" s="34"/>
      <c r="AE107" s="34"/>
      <c r="AF107" s="35"/>
      <c r="AG107" s="34"/>
      <c r="AH107" s="34"/>
      <c r="AI107" s="207"/>
      <c r="AJ107" s="36"/>
      <c r="AK107" s="168"/>
      <c r="AL107" s="168"/>
      <c r="AM107" s="4"/>
      <c r="AN107" s="168"/>
      <c r="AO107" s="156"/>
      <c r="AP107" s="168"/>
      <c r="AQ107" s="156"/>
      <c r="AR107" s="168"/>
      <c r="AS107" s="156"/>
      <c r="AT107" s="175"/>
      <c r="AU107" s="156"/>
      <c r="AV107" s="168"/>
      <c r="AW107" s="156"/>
      <c r="AX107" s="168"/>
      <c r="AY107" s="168"/>
      <c r="AZ107" s="156"/>
      <c r="BA107" s="168"/>
      <c r="BB107" s="168"/>
      <c r="BC107" s="168"/>
      <c r="BD107" s="156"/>
      <c r="BE107" s="3"/>
      <c r="BF107" s="3"/>
      <c r="BG107" s="156"/>
      <c r="BH107" s="168"/>
      <c r="BI107" s="175"/>
      <c r="BJ107" s="4"/>
      <c r="BK107" s="168"/>
      <c r="BL107" s="156"/>
      <c r="BM107" s="4"/>
      <c r="BN107" s="168"/>
      <c r="BO107" s="168"/>
      <c r="BP107" s="4"/>
      <c r="BQ107" s="156"/>
      <c r="BR107" s="14"/>
      <c r="BS107" s="20"/>
      <c r="BT107" s="20"/>
      <c r="BU107" s="20"/>
      <c r="BV107" s="80"/>
      <c r="BW107" s="20"/>
      <c r="BX107" s="20"/>
      <c r="BY107" s="20"/>
      <c r="BZ107" s="20"/>
      <c r="CA107" s="80"/>
    </row>
    <row r="108" spans="1:79" s="19" customFormat="1" ht="12" customHeight="1">
      <c r="A108" s="46"/>
      <c r="B108" s="15"/>
      <c r="C108" s="190"/>
      <c r="D108" s="28"/>
      <c r="E108" s="16"/>
      <c r="F108" s="17"/>
      <c r="G108" s="17"/>
      <c r="H108" s="17"/>
      <c r="I108" s="17"/>
      <c r="J108" s="18"/>
      <c r="K108" s="17"/>
      <c r="L108" s="18"/>
      <c r="M108" s="34"/>
      <c r="N108" s="34"/>
      <c r="O108" s="35"/>
      <c r="P108" s="34"/>
      <c r="Q108" s="204"/>
      <c r="R108" s="35"/>
      <c r="S108" s="32"/>
      <c r="T108" s="34"/>
      <c r="U108" s="35"/>
      <c r="V108" s="34"/>
      <c r="W108" s="35"/>
      <c r="X108" s="34"/>
      <c r="Y108" s="34"/>
      <c r="Z108" s="35"/>
      <c r="AA108" s="32"/>
      <c r="AB108" s="206"/>
      <c r="AC108" s="36"/>
      <c r="AD108" s="34"/>
      <c r="AE108" s="34"/>
      <c r="AF108" s="35"/>
      <c r="AG108" s="34"/>
      <c r="AH108" s="34"/>
      <c r="AI108" s="207"/>
      <c r="AJ108" s="36"/>
      <c r="AK108" s="168"/>
      <c r="AL108" s="168"/>
      <c r="AM108" s="4"/>
      <c r="AN108" s="168"/>
      <c r="AO108" s="156"/>
      <c r="AP108" s="168"/>
      <c r="AQ108" s="156"/>
      <c r="AR108" s="168"/>
      <c r="AS108" s="156"/>
      <c r="AT108" s="175"/>
      <c r="AU108" s="156"/>
      <c r="AV108" s="168"/>
      <c r="AW108" s="156"/>
      <c r="AX108" s="168"/>
      <c r="AY108" s="168"/>
      <c r="AZ108" s="156"/>
      <c r="BA108" s="168"/>
      <c r="BB108" s="168"/>
      <c r="BC108" s="168"/>
      <c r="BD108" s="156"/>
      <c r="BE108" s="3"/>
      <c r="BF108" s="3"/>
      <c r="BG108" s="156"/>
      <c r="BH108" s="168"/>
      <c r="BI108" s="175"/>
      <c r="BJ108" s="4"/>
      <c r="BK108" s="168"/>
      <c r="BL108" s="156"/>
      <c r="BM108" s="4"/>
      <c r="BN108" s="168"/>
      <c r="BO108" s="168"/>
      <c r="BP108" s="4"/>
      <c r="BQ108" s="156"/>
      <c r="BR108" s="14"/>
      <c r="BS108" s="20"/>
      <c r="BT108" s="20"/>
      <c r="BU108" s="20"/>
      <c r="BV108" s="80"/>
      <c r="BW108" s="20"/>
      <c r="BX108" s="20"/>
      <c r="BY108" s="20"/>
      <c r="BZ108" s="20"/>
      <c r="CA108" s="80"/>
    </row>
    <row r="109" spans="1:79" s="19" customFormat="1" ht="12" customHeight="1">
      <c r="A109" s="46"/>
      <c r="B109" s="15"/>
      <c r="C109" s="190"/>
      <c r="D109" s="28"/>
      <c r="E109" s="16"/>
      <c r="F109" s="17"/>
      <c r="G109" s="17"/>
      <c r="H109" s="17"/>
      <c r="I109" s="17"/>
      <c r="J109" s="18"/>
      <c r="K109" s="17"/>
      <c r="L109" s="18"/>
      <c r="M109" s="34"/>
      <c r="N109" s="34"/>
      <c r="O109" s="35"/>
      <c r="P109" s="34"/>
      <c r="Q109" s="204"/>
      <c r="R109" s="35"/>
      <c r="S109" s="32"/>
      <c r="T109" s="34"/>
      <c r="U109" s="35"/>
      <c r="V109" s="34"/>
      <c r="W109" s="35"/>
      <c r="X109" s="34"/>
      <c r="Y109" s="34"/>
      <c r="Z109" s="35"/>
      <c r="AA109" s="32"/>
      <c r="AB109" s="206"/>
      <c r="AC109" s="36"/>
      <c r="AD109" s="34"/>
      <c r="AE109" s="34"/>
      <c r="AF109" s="35"/>
      <c r="AG109" s="34"/>
      <c r="AH109" s="34"/>
      <c r="AI109" s="207"/>
      <c r="AJ109" s="36"/>
      <c r="AK109" s="168"/>
      <c r="AL109" s="168"/>
      <c r="AM109" s="4"/>
      <c r="AN109" s="168"/>
      <c r="AO109" s="156"/>
      <c r="AP109" s="168"/>
      <c r="AQ109" s="156"/>
      <c r="AR109" s="168"/>
      <c r="AS109" s="156"/>
      <c r="AT109" s="175"/>
      <c r="AU109" s="156"/>
      <c r="AV109" s="168"/>
      <c r="AW109" s="156"/>
      <c r="AX109" s="168"/>
      <c r="AY109" s="168"/>
      <c r="AZ109" s="156"/>
      <c r="BA109" s="168"/>
      <c r="BB109" s="168"/>
      <c r="BC109" s="168"/>
      <c r="BD109" s="156"/>
      <c r="BE109" s="3"/>
      <c r="BF109" s="3"/>
      <c r="BG109" s="156"/>
      <c r="BH109" s="168"/>
      <c r="BI109" s="175"/>
      <c r="BJ109" s="4"/>
      <c r="BK109" s="168"/>
      <c r="BL109" s="156"/>
      <c r="BM109" s="4"/>
      <c r="BN109" s="168"/>
      <c r="BO109" s="168"/>
      <c r="BP109" s="4"/>
      <c r="BQ109" s="156"/>
      <c r="BR109" s="14"/>
      <c r="BS109" s="20"/>
      <c r="BT109" s="20"/>
      <c r="BU109" s="20"/>
      <c r="BV109" s="80"/>
      <c r="BW109" s="20"/>
      <c r="BX109" s="20"/>
      <c r="BY109" s="20"/>
      <c r="BZ109" s="20"/>
      <c r="CA109" s="80"/>
    </row>
    <row r="110" spans="1:79" s="19" customFormat="1" ht="12" customHeight="1">
      <c r="A110" s="46"/>
      <c r="B110" s="15"/>
      <c r="C110" s="190"/>
      <c r="D110" s="28"/>
      <c r="E110" s="16"/>
      <c r="F110" s="17"/>
      <c r="G110" s="17"/>
      <c r="H110" s="17"/>
      <c r="I110" s="17"/>
      <c r="J110" s="18"/>
      <c r="K110" s="17"/>
      <c r="L110" s="18"/>
      <c r="M110" s="34"/>
      <c r="N110" s="34"/>
      <c r="O110" s="35"/>
      <c r="P110" s="34"/>
      <c r="Q110" s="204"/>
      <c r="R110" s="35"/>
      <c r="S110" s="32"/>
      <c r="T110" s="34"/>
      <c r="U110" s="35"/>
      <c r="V110" s="34"/>
      <c r="W110" s="35"/>
      <c r="X110" s="34"/>
      <c r="Y110" s="34"/>
      <c r="Z110" s="35"/>
      <c r="AA110" s="32"/>
      <c r="AB110" s="206"/>
      <c r="AC110" s="36"/>
      <c r="AD110" s="34"/>
      <c r="AE110" s="34"/>
      <c r="AF110" s="35"/>
      <c r="AG110" s="34"/>
      <c r="AH110" s="34"/>
      <c r="AI110" s="207"/>
      <c r="AJ110" s="36"/>
      <c r="AK110" s="168"/>
      <c r="AL110" s="168"/>
      <c r="AM110" s="4"/>
      <c r="AN110" s="168"/>
      <c r="AO110" s="156"/>
      <c r="AP110" s="168"/>
      <c r="AQ110" s="156"/>
      <c r="AR110" s="168"/>
      <c r="AS110" s="156"/>
      <c r="AT110" s="175"/>
      <c r="AU110" s="156"/>
      <c r="AV110" s="168"/>
      <c r="AW110" s="156"/>
      <c r="AX110" s="168"/>
      <c r="AY110" s="168"/>
      <c r="AZ110" s="156"/>
      <c r="BA110" s="168"/>
      <c r="BB110" s="168"/>
      <c r="BC110" s="168"/>
      <c r="BD110" s="156"/>
      <c r="BE110" s="3"/>
      <c r="BF110" s="3"/>
      <c r="BG110" s="156"/>
      <c r="BH110" s="168"/>
      <c r="BI110" s="175"/>
      <c r="BJ110" s="4"/>
      <c r="BK110" s="168"/>
      <c r="BL110" s="156"/>
      <c r="BM110" s="4"/>
      <c r="BN110" s="168"/>
      <c r="BO110" s="168"/>
      <c r="BP110" s="4"/>
      <c r="BQ110" s="156"/>
      <c r="BR110" s="14"/>
      <c r="BS110" s="20"/>
      <c r="BT110" s="20"/>
      <c r="BU110" s="20"/>
      <c r="BV110" s="80"/>
      <c r="BW110" s="20"/>
      <c r="BX110" s="20"/>
      <c r="BY110" s="20"/>
      <c r="BZ110" s="20"/>
      <c r="CA110" s="80"/>
    </row>
    <row r="111" spans="1:79" s="19" customFormat="1" ht="12" customHeight="1">
      <c r="A111" s="46"/>
      <c r="B111" s="15"/>
      <c r="C111" s="190"/>
      <c r="D111" s="28"/>
      <c r="E111" s="16"/>
      <c r="F111" s="17"/>
      <c r="G111" s="17"/>
      <c r="H111" s="17"/>
      <c r="I111" s="17"/>
      <c r="J111" s="18"/>
      <c r="K111" s="17"/>
      <c r="L111" s="18"/>
      <c r="M111" s="34"/>
      <c r="N111" s="34"/>
      <c r="O111" s="35"/>
      <c r="P111" s="34"/>
      <c r="Q111" s="204"/>
      <c r="R111" s="35"/>
      <c r="S111" s="32"/>
      <c r="T111" s="34"/>
      <c r="U111" s="35"/>
      <c r="V111" s="34"/>
      <c r="W111" s="35"/>
      <c r="X111" s="34"/>
      <c r="Y111" s="34"/>
      <c r="Z111" s="35"/>
      <c r="AA111" s="32"/>
      <c r="AB111" s="206"/>
      <c r="AC111" s="36"/>
      <c r="AD111" s="34"/>
      <c r="AE111" s="34"/>
      <c r="AF111" s="35"/>
      <c r="AG111" s="34"/>
      <c r="AH111" s="34"/>
      <c r="AI111" s="207"/>
      <c r="AJ111" s="36"/>
      <c r="AK111" s="168"/>
      <c r="AL111" s="168"/>
      <c r="AM111" s="4"/>
      <c r="AN111" s="168"/>
      <c r="AO111" s="156"/>
      <c r="AP111" s="168"/>
      <c r="AQ111" s="156"/>
      <c r="AR111" s="168"/>
      <c r="AS111" s="156"/>
      <c r="AT111" s="175"/>
      <c r="AU111" s="156"/>
      <c r="AV111" s="168"/>
      <c r="AW111" s="156"/>
      <c r="AX111" s="168"/>
      <c r="AY111" s="168"/>
      <c r="AZ111" s="156"/>
      <c r="BA111" s="168"/>
      <c r="BB111" s="168"/>
      <c r="BC111" s="168"/>
      <c r="BD111" s="156"/>
      <c r="BE111" s="3"/>
      <c r="BF111" s="3"/>
      <c r="BG111" s="156"/>
      <c r="BH111" s="168"/>
      <c r="BI111" s="175"/>
      <c r="BJ111" s="4"/>
      <c r="BK111" s="168"/>
      <c r="BL111" s="156"/>
      <c r="BM111" s="4"/>
      <c r="BN111" s="168"/>
      <c r="BO111" s="168"/>
      <c r="BP111" s="4"/>
      <c r="BQ111" s="156"/>
      <c r="BR111" s="14"/>
      <c r="BS111" s="20"/>
      <c r="BT111" s="20"/>
      <c r="BU111" s="20"/>
      <c r="BV111" s="80"/>
      <c r="BW111" s="20"/>
      <c r="BX111" s="20"/>
      <c r="BY111" s="20"/>
      <c r="BZ111" s="20"/>
      <c r="CA111" s="80"/>
    </row>
    <row r="112" spans="1:79" s="19" customFormat="1" ht="12" customHeight="1">
      <c r="A112" s="46"/>
      <c r="B112" s="15"/>
      <c r="C112" s="190"/>
      <c r="D112" s="28"/>
      <c r="E112" s="16"/>
      <c r="F112" s="17"/>
      <c r="G112" s="17"/>
      <c r="H112" s="17"/>
      <c r="I112" s="17"/>
      <c r="J112" s="18"/>
      <c r="K112" s="17"/>
      <c r="L112" s="18"/>
      <c r="M112" s="34"/>
      <c r="N112" s="34"/>
      <c r="O112" s="35"/>
      <c r="P112" s="34"/>
      <c r="Q112" s="204"/>
      <c r="R112" s="35"/>
      <c r="S112" s="32"/>
      <c r="T112" s="34"/>
      <c r="U112" s="35"/>
      <c r="V112" s="34"/>
      <c r="W112" s="35"/>
      <c r="X112" s="34"/>
      <c r="Y112" s="34"/>
      <c r="Z112" s="35"/>
      <c r="AA112" s="32"/>
      <c r="AB112" s="206"/>
      <c r="AC112" s="36"/>
      <c r="AD112" s="34"/>
      <c r="AE112" s="34"/>
      <c r="AF112" s="35"/>
      <c r="AG112" s="34"/>
      <c r="AH112" s="34"/>
      <c r="AI112" s="207"/>
      <c r="AJ112" s="36"/>
      <c r="AK112" s="168"/>
      <c r="AL112" s="168"/>
      <c r="AM112" s="4"/>
      <c r="AN112" s="168"/>
      <c r="AO112" s="156"/>
      <c r="AP112" s="168"/>
      <c r="AQ112" s="156"/>
      <c r="AR112" s="168"/>
      <c r="AS112" s="156"/>
      <c r="AT112" s="175"/>
      <c r="AU112" s="156"/>
      <c r="AV112" s="168"/>
      <c r="AW112" s="156"/>
      <c r="AX112" s="168"/>
      <c r="AY112" s="168"/>
      <c r="AZ112" s="156"/>
      <c r="BA112" s="168"/>
      <c r="BB112" s="168"/>
      <c r="BC112" s="168"/>
      <c r="BD112" s="156"/>
      <c r="BE112" s="3"/>
      <c r="BF112" s="3"/>
      <c r="BG112" s="156"/>
      <c r="BH112" s="168"/>
      <c r="BI112" s="175"/>
      <c r="BJ112" s="4"/>
      <c r="BK112" s="168"/>
      <c r="BL112" s="156"/>
      <c r="BM112" s="4"/>
      <c r="BN112" s="168"/>
      <c r="BO112" s="168"/>
      <c r="BP112" s="4"/>
      <c r="BQ112" s="156"/>
      <c r="BR112" s="14"/>
      <c r="BS112" s="20"/>
      <c r="BT112" s="20"/>
      <c r="BU112" s="20"/>
      <c r="BV112" s="80"/>
      <c r="BW112" s="20"/>
      <c r="BX112" s="20"/>
      <c r="BY112" s="20"/>
      <c r="BZ112" s="20"/>
      <c r="CA112" s="80"/>
    </row>
    <row r="113" spans="1:79" s="19" customFormat="1" ht="12" customHeight="1">
      <c r="A113" s="46"/>
      <c r="B113" s="15"/>
      <c r="C113" s="190"/>
      <c r="D113" s="28"/>
      <c r="E113" s="16"/>
      <c r="F113" s="17"/>
      <c r="G113" s="17"/>
      <c r="H113" s="17"/>
      <c r="I113" s="17"/>
      <c r="J113" s="18"/>
      <c r="K113" s="17"/>
      <c r="L113" s="18"/>
      <c r="M113" s="34"/>
      <c r="N113" s="34"/>
      <c r="O113" s="35"/>
      <c r="P113" s="34"/>
      <c r="Q113" s="204"/>
      <c r="R113" s="35"/>
      <c r="S113" s="32"/>
      <c r="T113" s="34"/>
      <c r="U113" s="35"/>
      <c r="V113" s="34"/>
      <c r="W113" s="35"/>
      <c r="X113" s="34"/>
      <c r="Y113" s="34"/>
      <c r="Z113" s="35"/>
      <c r="AA113" s="32"/>
      <c r="AB113" s="206"/>
      <c r="AC113" s="36"/>
      <c r="AD113" s="34"/>
      <c r="AE113" s="34"/>
      <c r="AF113" s="35"/>
      <c r="AG113" s="34"/>
      <c r="AH113" s="34"/>
      <c r="AI113" s="207"/>
      <c r="AJ113" s="36"/>
      <c r="AK113" s="168"/>
      <c r="AL113" s="168"/>
      <c r="AM113" s="4"/>
      <c r="AN113" s="168"/>
      <c r="AO113" s="156"/>
      <c r="AP113" s="168"/>
      <c r="AQ113" s="156"/>
      <c r="AR113" s="168"/>
      <c r="AS113" s="156"/>
      <c r="AT113" s="175"/>
      <c r="AU113" s="156"/>
      <c r="AV113" s="168"/>
      <c r="AW113" s="156"/>
      <c r="AX113" s="168"/>
      <c r="AY113" s="168"/>
      <c r="AZ113" s="156"/>
      <c r="BA113" s="168"/>
      <c r="BB113" s="168"/>
      <c r="BC113" s="168"/>
      <c r="BD113" s="156"/>
      <c r="BE113" s="3"/>
      <c r="BF113" s="3"/>
      <c r="BG113" s="156"/>
      <c r="BH113" s="168"/>
      <c r="BI113" s="175"/>
      <c r="BJ113" s="4"/>
      <c r="BK113" s="168"/>
      <c r="BL113" s="156"/>
      <c r="BM113" s="4"/>
      <c r="BN113" s="168"/>
      <c r="BO113" s="168"/>
      <c r="BP113" s="4"/>
      <c r="BQ113" s="156"/>
      <c r="BR113" s="14"/>
      <c r="BS113" s="20"/>
      <c r="BT113" s="20"/>
      <c r="BU113" s="20"/>
      <c r="BV113" s="80"/>
      <c r="BW113" s="20"/>
      <c r="BX113" s="20"/>
      <c r="BY113" s="20"/>
      <c r="BZ113" s="20"/>
      <c r="CA113" s="80"/>
    </row>
    <row r="114" spans="1:79" s="19" customFormat="1" ht="12" customHeight="1">
      <c r="A114" s="46"/>
      <c r="B114" s="15"/>
      <c r="C114" s="190"/>
      <c r="D114" s="28"/>
      <c r="E114" s="16"/>
      <c r="F114" s="17"/>
      <c r="G114" s="17"/>
      <c r="H114" s="17"/>
      <c r="I114" s="17"/>
      <c r="J114" s="18"/>
      <c r="K114" s="17"/>
      <c r="L114" s="18"/>
      <c r="M114" s="34"/>
      <c r="N114" s="34"/>
      <c r="O114" s="35"/>
      <c r="P114" s="34"/>
      <c r="Q114" s="204"/>
      <c r="R114" s="35"/>
      <c r="S114" s="32"/>
      <c r="T114" s="34"/>
      <c r="U114" s="35"/>
      <c r="V114" s="34"/>
      <c r="W114" s="35"/>
      <c r="X114" s="34"/>
      <c r="Y114" s="34"/>
      <c r="Z114" s="35"/>
      <c r="AA114" s="32"/>
      <c r="AB114" s="206"/>
      <c r="AC114" s="36"/>
      <c r="AD114" s="34"/>
      <c r="AE114" s="34"/>
      <c r="AF114" s="35"/>
      <c r="AG114" s="34"/>
      <c r="AH114" s="34"/>
      <c r="AI114" s="207"/>
      <c r="AJ114" s="36"/>
      <c r="AK114" s="168"/>
      <c r="AL114" s="168"/>
      <c r="AM114" s="4"/>
      <c r="AN114" s="168"/>
      <c r="AO114" s="156"/>
      <c r="AP114" s="168"/>
      <c r="AQ114" s="156"/>
      <c r="AR114" s="168"/>
      <c r="AS114" s="156"/>
      <c r="AT114" s="175"/>
      <c r="AU114" s="156"/>
      <c r="AV114" s="168"/>
      <c r="AW114" s="156"/>
      <c r="AX114" s="168"/>
      <c r="AY114" s="168"/>
      <c r="AZ114" s="156"/>
      <c r="BA114" s="168"/>
      <c r="BB114" s="168"/>
      <c r="BC114" s="168"/>
      <c r="BD114" s="156"/>
      <c r="BE114" s="3"/>
      <c r="BF114" s="3"/>
      <c r="BG114" s="156"/>
      <c r="BH114" s="168"/>
      <c r="BI114" s="175"/>
      <c r="BJ114" s="4"/>
      <c r="BK114" s="168"/>
      <c r="BL114" s="156"/>
      <c r="BM114" s="4"/>
      <c r="BN114" s="168"/>
      <c r="BO114" s="168"/>
      <c r="BP114" s="4"/>
      <c r="BQ114" s="156"/>
      <c r="BR114" s="14"/>
      <c r="BS114" s="20"/>
      <c r="BT114" s="20"/>
      <c r="BU114" s="20"/>
      <c r="BV114" s="80"/>
      <c r="BW114" s="20"/>
      <c r="BX114" s="20"/>
      <c r="BY114" s="20"/>
      <c r="BZ114" s="20"/>
      <c r="CA114" s="80"/>
    </row>
    <row r="115" spans="1:79" s="19" customFormat="1" ht="12" customHeight="1">
      <c r="A115" s="46"/>
      <c r="B115" s="15"/>
      <c r="C115" s="190"/>
      <c r="D115" s="28"/>
      <c r="E115" s="16"/>
      <c r="F115" s="17"/>
      <c r="G115" s="17"/>
      <c r="H115" s="17"/>
      <c r="I115" s="17"/>
      <c r="J115" s="18"/>
      <c r="K115" s="17"/>
      <c r="L115" s="18"/>
      <c r="M115" s="34"/>
      <c r="N115" s="34"/>
      <c r="O115" s="35"/>
      <c r="P115" s="34"/>
      <c r="Q115" s="204"/>
      <c r="R115" s="35"/>
      <c r="S115" s="32"/>
      <c r="T115" s="34"/>
      <c r="U115" s="35"/>
      <c r="V115" s="34"/>
      <c r="W115" s="35"/>
      <c r="X115" s="34"/>
      <c r="Y115" s="34"/>
      <c r="Z115" s="35"/>
      <c r="AA115" s="32"/>
      <c r="AB115" s="206"/>
      <c r="AC115" s="36"/>
      <c r="AD115" s="34"/>
      <c r="AE115" s="34"/>
      <c r="AF115" s="35"/>
      <c r="AG115" s="34"/>
      <c r="AH115" s="34"/>
      <c r="AI115" s="207"/>
      <c r="AJ115" s="36"/>
      <c r="AK115" s="168"/>
      <c r="AL115" s="168"/>
      <c r="AM115" s="4"/>
      <c r="AN115" s="168"/>
      <c r="AO115" s="156"/>
      <c r="AP115" s="168"/>
      <c r="AQ115" s="156"/>
      <c r="AR115" s="168"/>
      <c r="AS115" s="156"/>
      <c r="AT115" s="175"/>
      <c r="AU115" s="156"/>
      <c r="AV115" s="168"/>
      <c r="AW115" s="156"/>
      <c r="AX115" s="168"/>
      <c r="AY115" s="168"/>
      <c r="AZ115" s="156"/>
      <c r="BA115" s="168"/>
      <c r="BB115" s="168"/>
      <c r="BC115" s="168"/>
      <c r="BD115" s="156"/>
      <c r="BE115" s="3"/>
      <c r="BF115" s="3"/>
      <c r="BG115" s="156"/>
      <c r="BH115" s="168"/>
      <c r="BI115" s="175"/>
      <c r="BJ115" s="4"/>
      <c r="BK115" s="168"/>
      <c r="BL115" s="156"/>
      <c r="BM115" s="4"/>
      <c r="BN115" s="168"/>
      <c r="BO115" s="168"/>
      <c r="BP115" s="4"/>
      <c r="BQ115" s="156"/>
      <c r="BR115" s="14"/>
      <c r="BS115" s="20"/>
      <c r="BT115" s="20"/>
      <c r="BU115" s="20"/>
      <c r="BV115" s="80"/>
      <c r="BW115" s="20"/>
      <c r="BX115" s="20"/>
      <c r="BY115" s="20"/>
      <c r="BZ115" s="20"/>
      <c r="CA115" s="80"/>
    </row>
    <row r="116" spans="1:79" s="19" customFormat="1" ht="12" customHeight="1">
      <c r="A116" s="46"/>
      <c r="B116" s="15"/>
      <c r="C116" s="190"/>
      <c r="D116" s="28"/>
      <c r="E116" s="16"/>
      <c r="F116" s="17"/>
      <c r="G116" s="17"/>
      <c r="H116" s="17"/>
      <c r="I116" s="17"/>
      <c r="J116" s="18"/>
      <c r="K116" s="17"/>
      <c r="L116" s="18"/>
      <c r="M116" s="34"/>
      <c r="N116" s="34"/>
      <c r="O116" s="35"/>
      <c r="P116" s="34"/>
      <c r="Q116" s="204"/>
      <c r="R116" s="35"/>
      <c r="S116" s="32"/>
      <c r="T116" s="34"/>
      <c r="U116" s="35"/>
      <c r="V116" s="34"/>
      <c r="W116" s="35"/>
      <c r="X116" s="34"/>
      <c r="Y116" s="34"/>
      <c r="Z116" s="35"/>
      <c r="AA116" s="32"/>
      <c r="AB116" s="206"/>
      <c r="AC116" s="36"/>
      <c r="AD116" s="34"/>
      <c r="AE116" s="34"/>
      <c r="AF116" s="35"/>
      <c r="AG116" s="34"/>
      <c r="AH116" s="34"/>
      <c r="AI116" s="207"/>
      <c r="AJ116" s="36"/>
      <c r="AK116" s="168"/>
      <c r="AL116" s="168"/>
      <c r="AM116" s="4"/>
      <c r="AN116" s="168"/>
      <c r="AO116" s="156"/>
      <c r="AP116" s="168"/>
      <c r="AQ116" s="156"/>
      <c r="AR116" s="168"/>
      <c r="AS116" s="156"/>
      <c r="AT116" s="175"/>
      <c r="AU116" s="156"/>
      <c r="AV116" s="168"/>
      <c r="AW116" s="156"/>
      <c r="AX116" s="168"/>
      <c r="AY116" s="168"/>
      <c r="AZ116" s="156"/>
      <c r="BA116" s="168"/>
      <c r="BB116" s="168"/>
      <c r="BC116" s="168"/>
      <c r="BD116" s="156"/>
      <c r="BE116" s="3"/>
      <c r="BF116" s="3"/>
      <c r="BG116" s="156"/>
      <c r="BH116" s="168"/>
      <c r="BI116" s="175"/>
      <c r="BJ116" s="4"/>
      <c r="BK116" s="168"/>
      <c r="BL116" s="156"/>
      <c r="BM116" s="4"/>
      <c r="BN116" s="168"/>
      <c r="BO116" s="168"/>
      <c r="BP116" s="4"/>
      <c r="BQ116" s="156"/>
      <c r="BR116" s="14"/>
      <c r="BS116" s="20"/>
      <c r="BT116" s="20"/>
      <c r="BU116" s="20"/>
      <c r="BV116" s="80"/>
      <c r="BW116" s="20"/>
      <c r="BX116" s="20"/>
      <c r="BY116" s="20"/>
      <c r="BZ116" s="20"/>
      <c r="CA116" s="80"/>
    </row>
    <row r="117" spans="1:79" s="19" customFormat="1" ht="12" customHeight="1">
      <c r="A117" s="46"/>
      <c r="B117" s="15"/>
      <c r="C117" s="190"/>
      <c r="D117" s="28"/>
      <c r="E117" s="16"/>
      <c r="F117" s="17"/>
      <c r="G117" s="17"/>
      <c r="H117" s="17"/>
      <c r="I117" s="17"/>
      <c r="J117" s="18"/>
      <c r="K117" s="17"/>
      <c r="L117" s="18"/>
      <c r="M117" s="34"/>
      <c r="N117" s="34"/>
      <c r="O117" s="35"/>
      <c r="P117" s="34"/>
      <c r="Q117" s="204"/>
      <c r="R117" s="35"/>
      <c r="S117" s="32"/>
      <c r="T117" s="34"/>
      <c r="U117" s="35"/>
      <c r="V117" s="34"/>
      <c r="W117" s="35"/>
      <c r="X117" s="34"/>
      <c r="Y117" s="34"/>
      <c r="Z117" s="35"/>
      <c r="AA117" s="32"/>
      <c r="AB117" s="206"/>
      <c r="AC117" s="36"/>
      <c r="AD117" s="34"/>
      <c r="AE117" s="34"/>
      <c r="AF117" s="35"/>
      <c r="AG117" s="34"/>
      <c r="AH117" s="34"/>
      <c r="AI117" s="207"/>
      <c r="AJ117" s="36"/>
      <c r="AK117" s="168"/>
      <c r="AL117" s="168"/>
      <c r="AM117" s="4"/>
      <c r="AN117" s="168"/>
      <c r="AO117" s="156"/>
      <c r="AP117" s="168"/>
      <c r="AQ117" s="156"/>
      <c r="AR117" s="168"/>
      <c r="AS117" s="156"/>
      <c r="AT117" s="175"/>
      <c r="AU117" s="156"/>
      <c r="AV117" s="168"/>
      <c r="AW117" s="156"/>
      <c r="AX117" s="168"/>
      <c r="AY117" s="168"/>
      <c r="AZ117" s="156"/>
      <c r="BA117" s="168"/>
      <c r="BB117" s="168"/>
      <c r="BC117" s="168"/>
      <c r="BD117" s="156"/>
      <c r="BE117" s="3"/>
      <c r="BF117" s="3"/>
      <c r="BG117" s="156"/>
      <c r="BH117" s="168"/>
      <c r="BI117" s="175"/>
      <c r="BJ117" s="4"/>
      <c r="BK117" s="168"/>
      <c r="BL117" s="156"/>
      <c r="BM117" s="4"/>
      <c r="BN117" s="168"/>
      <c r="BO117" s="168"/>
      <c r="BP117" s="4"/>
      <c r="BQ117" s="156"/>
      <c r="BR117" s="14"/>
      <c r="BS117" s="20"/>
      <c r="BT117" s="20"/>
      <c r="BU117" s="20"/>
      <c r="BV117" s="80"/>
      <c r="BW117" s="20"/>
      <c r="BX117" s="20"/>
      <c r="BY117" s="20"/>
      <c r="BZ117" s="20"/>
      <c r="CA117" s="80"/>
    </row>
    <row r="118" ht="12" customHeight="1"/>
    <row r="119" ht="12" customHeight="1"/>
    <row r="120" ht="12" customHeight="1"/>
    <row r="121" ht="12" customHeight="1"/>
    <row r="122" ht="12" customHeight="1"/>
  </sheetData>
  <sheetProtection/>
  <mergeCells count="26">
    <mergeCell ref="V1:Z1"/>
    <mergeCell ref="V2:W2"/>
    <mergeCell ref="AA1:AC1"/>
    <mergeCell ref="AD1:AF1"/>
    <mergeCell ref="E1:L1"/>
    <mergeCell ref="M1:R1"/>
    <mergeCell ref="S1:U1"/>
    <mergeCell ref="K2:L2"/>
    <mergeCell ref="M2:O2"/>
    <mergeCell ref="P2:R2"/>
    <mergeCell ref="S2:U2"/>
    <mergeCell ref="AK1:AM1"/>
    <mergeCell ref="AN1:AO1"/>
    <mergeCell ref="AP1:AQ1"/>
    <mergeCell ref="AR1:AS1"/>
    <mergeCell ref="AX1:BG1"/>
    <mergeCell ref="AX2:AZ2"/>
    <mergeCell ref="BA2:BD2"/>
    <mergeCell ref="AT1:AU1"/>
    <mergeCell ref="AV1:AW1"/>
    <mergeCell ref="BS1:BV1"/>
    <mergeCell ref="BW1:CA1"/>
    <mergeCell ref="BH1:BJ1"/>
    <mergeCell ref="BK1:BM1"/>
    <mergeCell ref="BN1:BQ1"/>
    <mergeCell ref="BK2:BM2"/>
  </mergeCells>
  <printOptions/>
  <pageMargins left="0.5" right="0.25" top="0.25" bottom="0.25" header="0.5" footer="0.5"/>
  <pageSetup horizontalDpi="600" verticalDpi="600" orientation="landscape" r:id="rId1"/>
  <colBreaks count="3" manualBreakCount="3">
    <brk id="36" max="65535" man="1"/>
    <brk id="59" max="65535" man="1"/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Kolman-Weber_M</dc:creator>
  <cp:keywords/>
  <dc:description/>
  <cp:lastModifiedBy>lietzau_z</cp:lastModifiedBy>
  <cp:lastPrinted>2007-12-20T21:10:36Z</cp:lastPrinted>
  <dcterms:created xsi:type="dcterms:W3CDTF">2005-09-15T18:12:55Z</dcterms:created>
  <dcterms:modified xsi:type="dcterms:W3CDTF">2009-04-24T16:48:22Z</dcterms:modified>
  <cp:category/>
  <cp:version/>
  <cp:contentType/>
  <cp:contentStatus/>
</cp:coreProperties>
</file>